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Vymena\PRV\PRV  2014-2020 - operace 4.3.1 PÚ - realizace cest\Újezd VC 2\Rozpočty\Rozdělené - slepé\"/>
    </mc:Choice>
  </mc:AlternateContent>
  <xr:revisionPtr revIDLastSave="0" documentId="13_ncr:1_{13AB1B4F-E433-4159-AB3E-10CDECEC0F3F}" xr6:coauthVersionLast="47" xr6:coauthVersionMax="47" xr10:uidLastSave="{00000000-0000-0000-0000-000000000000}"/>
  <bookViews>
    <workbookView xWindow="31350" yWindow="2475" windowWidth="21600" windowHeight="12735" xr2:uid="{5722CAFC-A53F-43B9-A654-BFF6592D15A8}"/>
  </bookViews>
  <sheets>
    <sheet name="SO 801 - Výsadba zeleně" sheetId="2" r:id="rId1"/>
  </sheets>
  <externalReferences>
    <externalReference r:id="rId2"/>
  </externalReferences>
  <definedNames>
    <definedName name="_xlnm._FilterDatabase" localSheetId="0" hidden="1">'SO 801 - Výsadba zeleně'!$C$81:$K$180</definedName>
    <definedName name="_xlnm.Print_Titles" localSheetId="0">'SO 801 - Výsadba zeleně'!$81:$81</definedName>
    <definedName name="_xlnm.Print_Area" localSheetId="0">'SO 801 - Výsadba zeleně'!$C$4:$J$39,'SO 801 - Výsadba zeleně'!$C$45:$J$63,'SO 801 - Výsadba zeleně'!$C$69:$J$180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2" l="1"/>
  <c r="J12" i="2"/>
  <c r="J14" i="2"/>
  <c r="E15" i="2"/>
  <c r="J15" i="2"/>
  <c r="J17" i="2"/>
  <c r="E18" i="2"/>
  <c r="J18" i="2"/>
  <c r="J20" i="2"/>
  <c r="E21" i="2"/>
  <c r="J54" i="2" s="1"/>
  <c r="J21" i="2"/>
  <c r="J23" i="2"/>
  <c r="E24" i="2"/>
  <c r="J24" i="2"/>
  <c r="J35" i="2"/>
  <c r="F36" i="2"/>
  <c r="J36" i="2"/>
  <c r="J37" i="2"/>
  <c r="E48" i="2"/>
  <c r="E50" i="2"/>
  <c r="F52" i="2"/>
  <c r="J52" i="2"/>
  <c r="F54" i="2"/>
  <c r="F55" i="2"/>
  <c r="J55" i="2"/>
  <c r="E72" i="2"/>
  <c r="E74" i="2"/>
  <c r="F76" i="2"/>
  <c r="J76" i="2"/>
  <c r="F78" i="2"/>
  <c r="F79" i="2"/>
  <c r="J79" i="2"/>
  <c r="P84" i="2"/>
  <c r="P83" i="2" s="1"/>
  <c r="P82" i="2" s="1"/>
  <c r="T84" i="2"/>
  <c r="T83" i="2" s="1"/>
  <c r="T82" i="2" s="1"/>
  <c r="J85" i="2"/>
  <c r="P85" i="2"/>
  <c r="R85" i="2"/>
  <c r="T85" i="2"/>
  <c r="BE85" i="2"/>
  <c r="BF85" i="2"/>
  <c r="F34" i="2" s="1"/>
  <c r="BG85" i="2"/>
  <c r="F35" i="2" s="1"/>
  <c r="BH85" i="2"/>
  <c r="BI85" i="2"/>
  <c r="BK85" i="2"/>
  <c r="BK84" i="2" s="1"/>
  <c r="J91" i="2"/>
  <c r="BE91" i="2" s="1"/>
  <c r="P91" i="2"/>
  <c r="R91" i="2"/>
  <c r="R84" i="2" s="1"/>
  <c r="R83" i="2" s="1"/>
  <c r="R82" i="2" s="1"/>
  <c r="T91" i="2"/>
  <c r="BF91" i="2"/>
  <c r="BG91" i="2"/>
  <c r="BH91" i="2"/>
  <c r="BI91" i="2"/>
  <c r="BK91" i="2"/>
  <c r="J96" i="2"/>
  <c r="BE96" i="2" s="1"/>
  <c r="P96" i="2"/>
  <c r="R96" i="2"/>
  <c r="T96" i="2"/>
  <c r="BF96" i="2"/>
  <c r="BG96" i="2"/>
  <c r="BH96" i="2"/>
  <c r="BI96" i="2"/>
  <c r="BK96" i="2"/>
  <c r="J101" i="2"/>
  <c r="P101" i="2"/>
  <c r="R101" i="2"/>
  <c r="T101" i="2"/>
  <c r="BE101" i="2"/>
  <c r="BF101" i="2"/>
  <c r="BG101" i="2"/>
  <c r="BH101" i="2"/>
  <c r="BI101" i="2"/>
  <c r="BK101" i="2"/>
  <c r="J106" i="2"/>
  <c r="P106" i="2"/>
  <c r="R106" i="2"/>
  <c r="T106" i="2"/>
  <c r="BE106" i="2"/>
  <c r="BF106" i="2"/>
  <c r="BG106" i="2"/>
  <c r="BH106" i="2"/>
  <c r="BI106" i="2"/>
  <c r="BK106" i="2"/>
  <c r="J112" i="2"/>
  <c r="BE112" i="2" s="1"/>
  <c r="P112" i="2"/>
  <c r="R112" i="2"/>
  <c r="T112" i="2"/>
  <c r="BF112" i="2"/>
  <c r="BG112" i="2"/>
  <c r="BH112" i="2"/>
  <c r="BI112" i="2"/>
  <c r="F37" i="2" s="1"/>
  <c r="BK112" i="2"/>
  <c r="J115" i="2"/>
  <c r="P115" i="2"/>
  <c r="R115" i="2"/>
  <c r="T115" i="2"/>
  <c r="BE115" i="2"/>
  <c r="BF115" i="2"/>
  <c r="BG115" i="2"/>
  <c r="BH115" i="2"/>
  <c r="BI115" i="2"/>
  <c r="BK115" i="2"/>
  <c r="J120" i="2"/>
  <c r="BE120" i="2" s="1"/>
  <c r="P120" i="2"/>
  <c r="R120" i="2"/>
  <c r="T120" i="2"/>
  <c r="BF120" i="2"/>
  <c r="BG120" i="2"/>
  <c r="BH120" i="2"/>
  <c r="BI120" i="2"/>
  <c r="BK120" i="2"/>
  <c r="J123" i="2"/>
  <c r="BE123" i="2" s="1"/>
  <c r="P123" i="2"/>
  <c r="R123" i="2"/>
  <c r="T123" i="2"/>
  <c r="BF123" i="2"/>
  <c r="BG123" i="2"/>
  <c r="BH123" i="2"/>
  <c r="BI123" i="2"/>
  <c r="BK123" i="2"/>
  <c r="J127" i="2"/>
  <c r="P127" i="2"/>
  <c r="R127" i="2"/>
  <c r="T127" i="2"/>
  <c r="BE127" i="2"/>
  <c r="BF127" i="2"/>
  <c r="BG127" i="2"/>
  <c r="BH127" i="2"/>
  <c r="BI127" i="2"/>
  <c r="BK127" i="2"/>
  <c r="J129" i="2"/>
  <c r="P129" i="2"/>
  <c r="R129" i="2"/>
  <c r="T129" i="2"/>
  <c r="BE129" i="2"/>
  <c r="BF129" i="2"/>
  <c r="BG129" i="2"/>
  <c r="BH129" i="2"/>
  <c r="BI129" i="2"/>
  <c r="BK129" i="2"/>
  <c r="J133" i="2"/>
  <c r="BE133" i="2" s="1"/>
  <c r="P133" i="2"/>
  <c r="R133" i="2"/>
  <c r="T133" i="2"/>
  <c r="BF133" i="2"/>
  <c r="BG133" i="2"/>
  <c r="BH133" i="2"/>
  <c r="BI133" i="2"/>
  <c r="BK133" i="2"/>
  <c r="J137" i="2"/>
  <c r="P137" i="2"/>
  <c r="R137" i="2"/>
  <c r="T137" i="2"/>
  <c r="BE137" i="2"/>
  <c r="BF137" i="2"/>
  <c r="BG137" i="2"/>
  <c r="BH137" i="2"/>
  <c r="BI137" i="2"/>
  <c r="BK137" i="2"/>
  <c r="J139" i="2"/>
  <c r="BE139" i="2" s="1"/>
  <c r="P139" i="2"/>
  <c r="R139" i="2"/>
  <c r="T139" i="2"/>
  <c r="BF139" i="2"/>
  <c r="BG139" i="2"/>
  <c r="BH139" i="2"/>
  <c r="BI139" i="2"/>
  <c r="BK139" i="2"/>
  <c r="J143" i="2"/>
  <c r="BE143" i="2" s="1"/>
  <c r="P143" i="2"/>
  <c r="R143" i="2"/>
  <c r="T143" i="2"/>
  <c r="BF143" i="2"/>
  <c r="BG143" i="2"/>
  <c r="BH143" i="2"/>
  <c r="BI143" i="2"/>
  <c r="BK143" i="2"/>
  <c r="J146" i="2"/>
  <c r="P146" i="2"/>
  <c r="R146" i="2"/>
  <c r="T146" i="2"/>
  <c r="BE146" i="2"/>
  <c r="BF146" i="2"/>
  <c r="BG146" i="2"/>
  <c r="BH146" i="2"/>
  <c r="BI146" i="2"/>
  <c r="BK146" i="2"/>
  <c r="J150" i="2"/>
  <c r="P150" i="2"/>
  <c r="R150" i="2"/>
  <c r="T150" i="2"/>
  <c r="BE150" i="2"/>
  <c r="BF150" i="2"/>
  <c r="BG150" i="2"/>
  <c r="BH150" i="2"/>
  <c r="BI150" i="2"/>
  <c r="BK150" i="2"/>
  <c r="J152" i="2"/>
  <c r="BE152" i="2" s="1"/>
  <c r="P152" i="2"/>
  <c r="R152" i="2"/>
  <c r="T152" i="2"/>
  <c r="BF152" i="2"/>
  <c r="BG152" i="2"/>
  <c r="BH152" i="2"/>
  <c r="BI152" i="2"/>
  <c r="BK152" i="2"/>
  <c r="J156" i="2"/>
  <c r="P156" i="2"/>
  <c r="R156" i="2"/>
  <c r="T156" i="2"/>
  <c r="BE156" i="2"/>
  <c r="BF156" i="2"/>
  <c r="BG156" i="2"/>
  <c r="BH156" i="2"/>
  <c r="BI156" i="2"/>
  <c r="BK156" i="2"/>
  <c r="J158" i="2"/>
  <c r="BE158" i="2" s="1"/>
  <c r="P158" i="2"/>
  <c r="R158" i="2"/>
  <c r="T158" i="2"/>
  <c r="BF158" i="2"/>
  <c r="BG158" i="2"/>
  <c r="BH158" i="2"/>
  <c r="BI158" i="2"/>
  <c r="BK158" i="2"/>
  <c r="J162" i="2"/>
  <c r="BE162" i="2" s="1"/>
  <c r="P162" i="2"/>
  <c r="R162" i="2"/>
  <c r="T162" i="2"/>
  <c r="BF162" i="2"/>
  <c r="BG162" i="2"/>
  <c r="BH162" i="2"/>
  <c r="BI162" i="2"/>
  <c r="BK162" i="2"/>
  <c r="J164" i="2"/>
  <c r="P164" i="2"/>
  <c r="R164" i="2"/>
  <c r="T164" i="2"/>
  <c r="BE164" i="2"/>
  <c r="BF164" i="2"/>
  <c r="BG164" i="2"/>
  <c r="BH164" i="2"/>
  <c r="BI164" i="2"/>
  <c r="BK164" i="2"/>
  <c r="J168" i="2"/>
  <c r="P168" i="2"/>
  <c r="R168" i="2"/>
  <c r="T168" i="2"/>
  <c r="BE168" i="2"/>
  <c r="BF168" i="2"/>
  <c r="BG168" i="2"/>
  <c r="BH168" i="2"/>
  <c r="BI168" i="2"/>
  <c r="BK168" i="2"/>
  <c r="J173" i="2"/>
  <c r="BE173" i="2" s="1"/>
  <c r="P173" i="2"/>
  <c r="R173" i="2"/>
  <c r="T173" i="2"/>
  <c r="BF173" i="2"/>
  <c r="BG173" i="2"/>
  <c r="BH173" i="2"/>
  <c r="BI173" i="2"/>
  <c r="BK173" i="2"/>
  <c r="R177" i="2"/>
  <c r="J178" i="2"/>
  <c r="P178" i="2"/>
  <c r="P177" i="2" s="1"/>
  <c r="R178" i="2"/>
  <c r="T178" i="2"/>
  <c r="T177" i="2" s="1"/>
  <c r="BE178" i="2"/>
  <c r="BF178" i="2"/>
  <c r="BG178" i="2"/>
  <c r="BH178" i="2"/>
  <c r="BI178" i="2"/>
  <c r="BK178" i="2"/>
  <c r="BK177" i="2" s="1"/>
  <c r="J177" i="2" s="1"/>
  <c r="J62" i="2" s="1"/>
  <c r="BK83" i="2" l="1"/>
  <c r="J84" i="2"/>
  <c r="J61" i="2" s="1"/>
  <c r="F33" i="2"/>
  <c r="J78" i="2"/>
  <c r="J34" i="2"/>
  <c r="J33" i="2"/>
  <c r="BK82" i="2" l="1"/>
  <c r="J82" i="2" s="1"/>
  <c r="J83" i="2"/>
  <c r="J60" i="2" s="1"/>
  <c r="J30" i="2" l="1"/>
  <c r="J39" i="2" s="1"/>
  <c r="J59" i="2"/>
</calcChain>
</file>

<file path=xl/sharedStrings.xml><?xml version="1.0" encoding="utf-8"?>
<sst xmlns="http://schemas.openxmlformats.org/spreadsheetml/2006/main" count="864" uniqueCount="233">
  <si>
    <t>2</t>
  </si>
  <si>
    <t>Online PSC</t>
  </si>
  <si>
    <t>https://podminky.urs.cz/item/CS_URS_2024_01/998231311</t>
  </si>
  <si>
    <t>PP</t>
  </si>
  <si>
    <t>Přesun hmot pro sadovnické a krajinářské úpravy strojně dopravní vzdálenost do 5000 m</t>
  </si>
  <si>
    <t>-255078013</t>
  </si>
  <si>
    <t>4</t>
  </si>
  <si>
    <t>1</t>
  </si>
  <si>
    <t>ROZPOCET</t>
  </si>
  <si>
    <t>K</t>
  </si>
  <si>
    <t>základní</t>
  </si>
  <si>
    <t/>
  </si>
  <si>
    <t>t</t>
  </si>
  <si>
    <t>Přesun hmot pro sadovnické a krajinářské úpravy vodorovně do 5000 m</t>
  </si>
  <si>
    <t>998231311</t>
  </si>
  <si>
    <t>29</t>
  </si>
  <si>
    <t>D</t>
  </si>
  <si>
    <t>Přesun hmot</t>
  </si>
  <si>
    <t>998</t>
  </si>
  <si>
    <t>True</t>
  </si>
  <si>
    <t>VV</t>
  </si>
  <si>
    <t>10*4,86</t>
  </si>
  <si>
    <t>https://podminky.urs.cz/item/CS_URS_2024_01/185851129</t>
  </si>
  <si>
    <t>Dovoz vody pro zálivku rostlin Příplatek k ceně za každých dalších i započatých 1000 m</t>
  </si>
  <si>
    <t>604020075</t>
  </si>
  <si>
    <t>m3</t>
  </si>
  <si>
    <t>Příplatek k dovozu vody pro zálivku rostlin do 1000 m ZKD 1000 m</t>
  </si>
  <si>
    <t>185851129</t>
  </si>
  <si>
    <t>26</t>
  </si>
  <si>
    <t>(81 *60)/1000</t>
  </si>
  <si>
    <t>PSC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</si>
  <si>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</si>
  <si>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https://podminky.urs.cz/item/CS_URS_2024_01/185851121</t>
  </si>
  <si>
    <t>Dovoz vody pro zálivku rostlin na vzdálenost do 1000 m</t>
  </si>
  <si>
    <t>-570910093</t>
  </si>
  <si>
    <t>Dovoz vody pro zálivku rostlin za vzdálenost do 1000 m</t>
  </si>
  <si>
    <t>185851121</t>
  </si>
  <si>
    <t>12</t>
  </si>
  <si>
    <t>"zalití stromu - 30 l"(81*60)/1000</t>
  </si>
  <si>
    <t>https://podminky.urs.cz/item/CS_URS_2024_01/185804311</t>
  </si>
  <si>
    <t>Zalití rostlin vodou plochy záhonů jednotlivě do 20 m2</t>
  </si>
  <si>
    <t>-554916709</t>
  </si>
  <si>
    <t>Zalití rostlin vodou plocha do 20 m2</t>
  </si>
  <si>
    <t>185804311</t>
  </si>
  <si>
    <t>10</t>
  </si>
  <si>
    <t>hnojivo průmyslové</t>
  </si>
  <si>
    <t>155305789</t>
  </si>
  <si>
    <t>M</t>
  </si>
  <si>
    <t>8</t>
  </si>
  <si>
    <t>kg</t>
  </si>
  <si>
    <t>25191155</t>
  </si>
  <si>
    <t>25</t>
  </si>
  <si>
    <t>0,25</t>
  </si>
  <si>
    <t>https://podminky.urs.cz/item/CS_URS_2024_01/185802123</t>
  </si>
  <si>
    <t>Hnojení půdy nebo trávníku na svahu přes 1:5 do 1:2 umělým hnojivem na široko</t>
  </si>
  <si>
    <t>-745634446</t>
  </si>
  <si>
    <t>Hnojení půdy umělým hnojivem na široko ve svahu přes 1:5 do 1:2</t>
  </si>
  <si>
    <t>185802123</t>
  </si>
  <si>
    <t>24</t>
  </si>
  <si>
    <t>hnojivo průmyslové - Hydrogel</t>
  </si>
  <si>
    <t>-604390791</t>
  </si>
  <si>
    <t>25191155R1</t>
  </si>
  <si>
    <t>23</t>
  </si>
  <si>
    <t>"stromy"(81*1500)/1000000</t>
  </si>
  <si>
    <t>https://podminky.urs.cz/item/CS_URS_2024_01/185802114</t>
  </si>
  <si>
    <t>Hnojení půdy nebo trávníku v rovině nebo na svahu do 1:5 umělým hnojivem s rozdělením k jednotlivým rostlinám</t>
  </si>
  <si>
    <t>1483718302</t>
  </si>
  <si>
    <t>Hnojení půdy umělým hnojivem k jednotlivým rostlinám v rovině a svahu do 1:5</t>
  </si>
  <si>
    <t>185802114</t>
  </si>
  <si>
    <t>22</t>
  </si>
  <si>
    <t>-971845173</t>
  </si>
  <si>
    <t>21</t>
  </si>
  <si>
    <t>"zatravnění"0,68</t>
  </si>
  <si>
    <t>https://podminky.urs.cz/item/CS_URS_2024_01/185802113</t>
  </si>
  <si>
    <t>Hnojení půdy nebo trávníku v rovině nebo na svahu do 1:5 umělým hnojivem na široko</t>
  </si>
  <si>
    <t>1516743217</t>
  </si>
  <si>
    <t>Hnojení půdy umělým hnojivem na široko v rovině a svahu do 1:5</t>
  </si>
  <si>
    <t>185802113</t>
  </si>
  <si>
    <t>20</t>
  </si>
  <si>
    <t>P</t>
  </si>
  <si>
    <t>Poznámka k položce:_x000D_
Spojovací prostředky dřevěné na vyvazovací kůly, délka 50 cm_x000D_
Jeden strom - 3*0,5 m = 1,5 m</t>
  </si>
  <si>
    <t>Spojovací prostředky dřevěné</t>
  </si>
  <si>
    <t>565839383</t>
  </si>
  <si>
    <t>m</t>
  </si>
  <si>
    <t>Spojovací prostředky dřevěné na vyvazovací kůly</t>
  </si>
  <si>
    <t>R50383.R1</t>
  </si>
  <si>
    <t>9</t>
  </si>
  <si>
    <t>"stromy"81</t>
  </si>
  <si>
    <t>https://podminky.urs.cz/item/CS_URS_2024_01/184911111</t>
  </si>
  <si>
    <t>Znovuuvázání dřeviny jedním úvazkem ke stávajícímu kůlu</t>
  </si>
  <si>
    <t>294247123</t>
  </si>
  <si>
    <t>kus</t>
  </si>
  <si>
    <t>Znovuuvázání dřeviny ke kůlům</t>
  </si>
  <si>
    <t>184911111</t>
  </si>
  <si>
    <t>postřik insekticidní a fungicidní</t>
  </si>
  <si>
    <t>-1850034623</t>
  </si>
  <si>
    <t>litr</t>
  </si>
  <si>
    <t>25235001</t>
  </si>
  <si>
    <t>31</t>
  </si>
  <si>
    <t>0,81</t>
  </si>
  <si>
    <t>https://podminky.urs.cz/item/CS_URS_2024_01/184813135</t>
  </si>
  <si>
    <t>Ochrana dřevin před okusem zvěří chemicky postřikem, výšky do 70 cm</t>
  </si>
  <si>
    <t>28551762</t>
  </si>
  <si>
    <t>100 kus</t>
  </si>
  <si>
    <t>Ochrana dřevin do 70 cm před okusem chemickým postřikem v rovině a svahu do 1:5</t>
  </si>
  <si>
    <t>184813135</t>
  </si>
  <si>
    <t>30</t>
  </si>
  <si>
    <t>https://podminky.urs.cz/item/CS_URS_2024_01/184813121</t>
  </si>
  <si>
    <t>Ochrana dřevin před okusem zvěří ručně v rovině nebo ve svahu do 1:5, pletivem, výšky do 2 m</t>
  </si>
  <si>
    <t>541419961</t>
  </si>
  <si>
    <t>Ochrana dřevin před okusem ručně pletivem v rovině a svahu do 1:5</t>
  </si>
  <si>
    <t>184813121</t>
  </si>
  <si>
    <t>17</t>
  </si>
  <si>
    <t>kůl vyvazovací dřevěný impregnovaný D 8cm dl 3m</t>
  </si>
  <si>
    <t>1221871749</t>
  </si>
  <si>
    <t>60591257</t>
  </si>
  <si>
    <t>6</t>
  </si>
  <si>
    <t>81</t>
  </si>
  <si>
    <t>https://podminky.urs.cz/item/CS_URS_2024_01/184215133</t>
  </si>
  <si>
    <t>Ukotvení dřeviny kůly v rovině nebo na svahu do 1:5 třemi kůly, délky přes 2 do 3 m</t>
  </si>
  <si>
    <t>1987052951</t>
  </si>
  <si>
    <t>Ukotvení kmene dřevin v rovině nebo na svahu do 1:5 třemi kůly D do 0,1 m dl přes 2 do 3 m</t>
  </si>
  <si>
    <t>184215133</t>
  </si>
  <si>
    <t>5</t>
  </si>
  <si>
    <t>Poznámka k položce:_x000D_
Listanaté stromy - obvod kmínku 12 cm - kontejnerová sazenice</t>
  </si>
  <si>
    <t>Náhradní výsadba - listnaté stromy</t>
  </si>
  <si>
    <t>-813781499</t>
  </si>
  <si>
    <t>R50381.R1</t>
  </si>
  <si>
    <t>3</t>
  </si>
  <si>
    <t>Součet</t>
  </si>
  <si>
    <t>0</t>
  </si>
  <si>
    <t>https://podminky.urs.cz/item/CS_URS_2024_01/184102115</t>
  </si>
  <si>
    <t>Výsadba dřeviny s balem do předem vyhloubené jamky se zalitím v rovině nebo na svahu do 1:5, při průměru balu přes 500 do 600 mm</t>
  </si>
  <si>
    <t>366804672</t>
  </si>
  <si>
    <t>Výsadba dřeviny s balem D přes 0,5 do 0,6 m do jamky se zalitím v rovině a svahu do 1:5</t>
  </si>
  <si>
    <t>184102115</t>
  </si>
  <si>
    <t>32</t>
  </si>
  <si>
    <t>False</t>
  </si>
  <si>
    <t>5823,78*0,025 'Přepočtené koeficientem množství</t>
  </si>
  <si>
    <t>osivo směs travní krajinná-rovinná</t>
  </si>
  <si>
    <t>1307983884</t>
  </si>
  <si>
    <t>00572472</t>
  </si>
  <si>
    <t>19</t>
  </si>
  <si>
    <t>14,58+429,2"svahování komunikace"</t>
  </si>
  <si>
    <t>295+1630+270+285+1900+1000"prostor  kolem cesty"</t>
  </si>
  <si>
    <t>https://podminky.urs.cz/item/CS_URS_2024_01/183405211</t>
  </si>
  <si>
    <t>Výsev trávníku hydroosevem na ornici</t>
  </si>
  <si>
    <t>389139320</t>
  </si>
  <si>
    <t>m2</t>
  </si>
  <si>
    <t>183405211</t>
  </si>
  <si>
    <t>18</t>
  </si>
  <si>
    <t>"plocha zatravnění"</t>
  </si>
  <si>
    <t>https://podminky.urs.cz/item/CS_URS_2024_01/183403161</t>
  </si>
  <si>
    <t>Obdělání půdy válením v rovině nebo na svahu do 1:5</t>
  </si>
  <si>
    <t>-1593389755</t>
  </si>
  <si>
    <t>Obdělání půdy válením v rovině a svahu do 1:5</t>
  </si>
  <si>
    <t>183403161</t>
  </si>
  <si>
    <t>28</t>
  </si>
  <si>
    <t>https://podminky.urs.cz/item/CS_URS_2024_01/183403152</t>
  </si>
  <si>
    <t>Obdělání půdy vláčením v rovině nebo na svahu do 1:5</t>
  </si>
  <si>
    <t>-665735343</t>
  </si>
  <si>
    <t>Obdělání půdy vláčením v rovině a svahu do 1:5</t>
  </si>
  <si>
    <t>183403152</t>
  </si>
  <si>
    <t>27</t>
  </si>
  <si>
    <t>https://podminky.urs.cz/item/CS_URS_2024_01/183104712</t>
  </si>
  <si>
    <t>Kopání jamek pro výsadbu sazenic velikost jamky průměr 700 mm, hl. 700 mm v půdě nezabuřeněné zemina 2</t>
  </si>
  <si>
    <t>-2114328431</t>
  </si>
  <si>
    <t>Kopání jamek pro výsadbu sazenic D 700 mm hl 700 mm v půdě nezabuřeněné zemina 2</t>
  </si>
  <si>
    <t>183104712</t>
  </si>
  <si>
    <t>295+1630+270+285+1900+ 1000"prostor  kolem cesty"</t>
  </si>
  <si>
    <t>https://podminky.urs.cz/item/CS_URS_2024_01/181006112</t>
  </si>
  <si>
    <t>Rozprostření zemin schopných zúrodnění v rovině a ve sklonu do 1:5, tloušťka vrstvy přes 0,10 do 0,15 m</t>
  </si>
  <si>
    <t>-435409789</t>
  </si>
  <si>
    <t>Rozprostření zemint l vrstvy do 0,15 m schopných zúrodnění v rovině a sklonu do 1:5</t>
  </si>
  <si>
    <t>181006112</t>
  </si>
  <si>
    <t>14</t>
  </si>
  <si>
    <t>Zemní práce</t>
  </si>
  <si>
    <t>Práce a dodávky HSV</t>
  </si>
  <si>
    <t>HSV</t>
  </si>
  <si>
    <t>-1</t>
  </si>
  <si>
    <t>Náklady soupisu celkem</t>
  </si>
  <si>
    <t>Suť Celkem [t]</t>
  </si>
  <si>
    <t>J. suť [t]</t>
  </si>
  <si>
    <t>Hmotnost celkem [t]</t>
  </si>
  <si>
    <t>J. hmotnost [t]</t>
  </si>
  <si>
    <t>Nh celkem [h]</t>
  </si>
  <si>
    <t>J. Nh [h]</t>
  </si>
  <si>
    <t>DPH</t>
  </si>
  <si>
    <t>Cenová soustava</t>
  </si>
  <si>
    <t>Cena celkem [CZK]</t>
  </si>
  <si>
    <t>J.cena [CZK]</t>
  </si>
  <si>
    <t>Množství</t>
  </si>
  <si>
    <t>MJ</t>
  </si>
  <si>
    <t>Popis</t>
  </si>
  <si>
    <t>Kód</t>
  </si>
  <si>
    <t>Typ</t>
  </si>
  <si>
    <t>PČ</t>
  </si>
  <si>
    <t>Zpracovatel:</t>
  </si>
  <si>
    <t>Uchazeč:</t>
  </si>
  <si>
    <t>Projektant:</t>
  </si>
  <si>
    <t>Zadavatel:</t>
  </si>
  <si>
    <t>Datum:</t>
  </si>
  <si>
    <t>Místo:</t>
  </si>
  <si>
    <t>Objekt:</t>
  </si>
  <si>
    <t>Stavba:</t>
  </si>
  <si>
    <t>SOUPIS PRACÍ</t>
  </si>
  <si>
    <t xml:space="preserve">    998 - Přesun hmot</t>
  </si>
  <si>
    <t xml:space="preserve">    1 - Zemní práce</t>
  </si>
  <si>
    <t>HSV - Práce a dodávky HSV</t>
  </si>
  <si>
    <t>Náklady stavby celkem</t>
  </si>
  <si>
    <t>Kód dílu - Popis</t>
  </si>
  <si>
    <t>REKAPITULACE ČLENĚNÍ SOUPISU PRACÍ</t>
  </si>
  <si>
    <t>CZK</t>
  </si>
  <si>
    <t>v</t>
  </si>
  <si>
    <t>Cena s DPH</t>
  </si>
  <si>
    <t>nulová</t>
  </si>
  <si>
    <t>sníž. přenesená</t>
  </si>
  <si>
    <t>zákl. přenesená</t>
  </si>
  <si>
    <t>snížená</t>
  </si>
  <si>
    <t>Výše daně</t>
  </si>
  <si>
    <t>Sazba daně</t>
  </si>
  <si>
    <t>Základ daně</t>
  </si>
  <si>
    <t>Cena bez DPH</t>
  </si>
  <si>
    <t>Poznámka:</t>
  </si>
  <si>
    <t>DIČ:</t>
  </si>
  <si>
    <t>IČ:</t>
  </si>
  <si>
    <t>Újezd u Krásné</t>
  </si>
  <si>
    <t>CC-CZ:</t>
  </si>
  <si>
    <t>KSO:</t>
  </si>
  <si>
    <t>SO 801 - Výsadba zeleně</t>
  </si>
  <si>
    <t>v ---  níže se nacházejí doplnkové a pomocné údaje k sestavám  --- v</t>
  </si>
  <si>
    <t>KRYCÍ LIST SOUPISU PRACÍ</t>
  </si>
  <si>
    <t>{5e953955-9d79-435d-b59c-70960a4f74f2}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</si>
</sst>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#,##0.000"/>
    <numFmt numFmtId="166" formatCode="dd\.mm\.yyyy"/>
    <numFmt numFmtId="167" formatCode="#,##0.00%"/>
  </numFmts>
  <fonts count="30" x14ac:knownFonts="1">
    <font>
      <sz val="11"/>
      <color theme="1"/>
      <name val="Calibri"/>
      <family val="2"/>
      <charset val="238"/>
      <scheme val="minor"/>
    </font>
    <font>
      <sz val="8"/>
      <name val="Arial CE"/>
      <family val="2"/>
    </font>
    <font>
      <u/>
      <sz val="11"/>
      <color theme="10"/>
      <name val="Calibri"/>
      <scheme val="minor"/>
    </font>
    <font>
      <i/>
      <u/>
      <sz val="7"/>
      <color rgb="FF979797"/>
      <name val="Calibri"/>
      <scheme val="minor"/>
    </font>
    <font>
      <sz val="7"/>
      <color rgb="FF979797"/>
      <name val="Arial CE"/>
    </font>
    <font>
      <sz val="7"/>
      <name val="Arial CE"/>
    </font>
    <font>
      <sz val="7"/>
      <color rgb="FF969696"/>
      <name val="Arial CE"/>
    </font>
    <font>
      <sz val="9"/>
      <name val="Arial CE"/>
    </font>
    <font>
      <sz val="9"/>
      <color rgb="FF96969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FF0000"/>
      <name val="Arial CE"/>
    </font>
    <font>
      <sz val="8"/>
      <color rgb="FF800080"/>
      <name val="Arial CE"/>
    </font>
    <font>
      <sz val="12"/>
      <color rgb="FF003366"/>
      <name val="Arial CE"/>
    </font>
    <font>
      <b/>
      <sz val="8"/>
      <name val="Arial CE"/>
    </font>
    <font>
      <sz val="8"/>
      <color rgb="FF960000"/>
      <name val="Arial CE"/>
    </font>
    <font>
      <b/>
      <sz val="12"/>
      <color rgb="FF960000"/>
      <name val="Arial CE"/>
    </font>
    <font>
      <sz val="10"/>
      <name val="Arial CE"/>
    </font>
    <font>
      <sz val="10"/>
      <color rgb="FF969696"/>
      <name val="Arial CE"/>
    </font>
    <font>
      <b/>
      <sz val="11"/>
      <name val="Arial CE"/>
    </font>
    <font>
      <b/>
      <sz val="14"/>
      <name val="Arial CE"/>
    </font>
    <font>
      <b/>
      <sz val="12"/>
      <color rgb="FF800000"/>
      <name val="Arial CE"/>
    </font>
    <font>
      <b/>
      <sz val="12"/>
      <name val="Arial CE"/>
    </font>
    <font>
      <sz val="8"/>
      <color rgb="FF969696"/>
      <name val="Arial CE"/>
    </font>
    <font>
      <b/>
      <sz val="10"/>
      <name val="Arial CE"/>
    </font>
    <font>
      <sz val="10"/>
      <color rgb="FF3366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43">
    <xf numFmtId="0" fontId="0" fillId="0" borderId="0" xfId="0"/>
    <xf numFmtId="0" fontId="1" fillId="0" borderId="0" xfId="1"/>
    <xf numFmtId="0" fontId="1" fillId="0" borderId="0" xfId="1" applyAlignment="1">
      <alignment vertical="center"/>
    </xf>
    <xf numFmtId="0" fontId="1" fillId="0" borderId="1" xfId="1" applyBorder="1" applyAlignment="1">
      <alignment vertical="center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0" xfId="1" applyAlignment="1">
      <alignment horizontal="left" vertical="center"/>
    </xf>
    <xf numFmtId="0" fontId="1" fillId="0" borderId="4" xfId="1" applyBorder="1" applyAlignment="1">
      <alignment vertical="center"/>
    </xf>
    <xf numFmtId="0" fontId="1" fillId="0" borderId="5" xfId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0" xfId="1" applyAlignment="1" applyProtection="1">
      <alignment vertical="center"/>
      <protection locked="0"/>
    </xf>
    <xf numFmtId="0" fontId="3" fillId="0" borderId="0" xfId="2" applyFont="1" applyAlignment="1" applyProtection="1">
      <alignment vertical="center" wrapText="1"/>
    </xf>
    <xf numFmtId="0" fontId="4" fillId="0" borderId="0" xfId="1" applyFont="1" applyAlignment="1">
      <alignment horizontal="left"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5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/>
    </xf>
    <xf numFmtId="4" fontId="1" fillId="0" borderId="0" xfId="1" applyNumberFormat="1" applyAlignment="1">
      <alignment vertical="center"/>
    </xf>
    <xf numFmtId="164" fontId="8" fillId="0" borderId="7" xfId="1" applyNumberFormat="1" applyFont="1" applyBorder="1" applyAlignment="1">
      <alignment vertical="center"/>
    </xf>
    <xf numFmtId="164" fontId="8" fillId="0" borderId="0" xfId="1" applyNumberFormat="1" applyFont="1" applyAlignment="1">
      <alignment vertical="center"/>
    </xf>
    <xf numFmtId="0" fontId="8" fillId="0" borderId="0" xfId="1" applyFont="1" applyAlignment="1">
      <alignment horizontal="center" vertical="center"/>
    </xf>
    <xf numFmtId="0" fontId="8" fillId="2" borderId="8" xfId="1" applyFont="1" applyFill="1" applyBorder="1" applyAlignment="1" applyProtection="1">
      <alignment horizontal="left" vertical="center"/>
      <protection locked="0"/>
    </xf>
    <xf numFmtId="0" fontId="1" fillId="0" borderId="9" xfId="1" applyBorder="1" applyAlignment="1">
      <alignment vertical="center"/>
    </xf>
    <xf numFmtId="4" fontId="7" fillId="0" borderId="9" xfId="1" applyNumberFormat="1" applyFont="1" applyBorder="1" applyAlignment="1">
      <alignment vertical="center"/>
    </xf>
    <xf numFmtId="4" fontId="7" fillId="2" borderId="9" xfId="1" applyNumberFormat="1" applyFont="1" applyFill="1" applyBorder="1" applyAlignment="1" applyProtection="1">
      <alignment vertical="center"/>
      <protection locked="0"/>
    </xf>
    <xf numFmtId="165" fontId="7" fillId="0" borderId="9" xfId="1" applyNumberFormat="1" applyFont="1" applyBorder="1" applyAlignment="1">
      <alignment vertical="center"/>
    </xf>
    <xf numFmtId="0" fontId="7" fillId="0" borderId="9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left" vertical="center" wrapText="1"/>
    </xf>
    <xf numFmtId="49" fontId="7" fillId="0" borderId="9" xfId="1" applyNumberFormat="1" applyFont="1" applyBorder="1" applyAlignment="1">
      <alignment horizontal="left" vertical="center" wrapText="1"/>
    </xf>
    <xf numFmtId="0" fontId="7" fillId="0" borderId="9" xfId="1" applyFont="1" applyBorder="1" applyAlignment="1">
      <alignment horizontal="center" vertical="center"/>
    </xf>
    <xf numFmtId="0" fontId="9" fillId="0" borderId="0" xfId="1" applyFont="1"/>
    <xf numFmtId="4" fontId="9" fillId="0" borderId="0" xfId="1" applyNumberFormat="1" applyFont="1" applyAlignment="1">
      <alignment vertical="center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/>
    </xf>
    <xf numFmtId="164" fontId="9" fillId="0" borderId="7" xfId="1" applyNumberFormat="1" applyFont="1" applyBorder="1"/>
    <xf numFmtId="164" fontId="9" fillId="0" borderId="0" xfId="1" applyNumberFormat="1" applyFont="1"/>
    <xf numFmtId="0" fontId="9" fillId="0" borderId="8" xfId="1" applyFont="1" applyBorder="1"/>
    <xf numFmtId="0" fontId="9" fillId="0" borderId="1" xfId="1" applyFont="1" applyBorder="1"/>
    <xf numFmtId="4" fontId="10" fillId="0" borderId="0" xfId="1" applyNumberFormat="1" applyFont="1"/>
    <xf numFmtId="0" fontId="9" fillId="0" borderId="0" xfId="1" applyFont="1" applyProtection="1">
      <protection locked="0"/>
    </xf>
    <xf numFmtId="0" fontId="10" fillId="0" borderId="0" xfId="1" applyFont="1" applyAlignment="1">
      <alignment horizontal="left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left" vertical="center"/>
    </xf>
    <xf numFmtId="0" fontId="11" fillId="0" borderId="7" xfId="1" applyFont="1" applyBorder="1" applyAlignment="1">
      <alignment vertical="center"/>
    </xf>
    <xf numFmtId="0" fontId="11" fillId="0" borderId="8" xfId="1" applyFont="1" applyBorder="1" applyAlignment="1">
      <alignment vertical="center"/>
    </xf>
    <xf numFmtId="0" fontId="11" fillId="0" borderId="1" xfId="1" applyFont="1" applyBorder="1" applyAlignment="1">
      <alignment vertical="center"/>
    </xf>
    <xf numFmtId="0" fontId="11" fillId="0" borderId="0" xfId="1" applyFont="1" applyAlignment="1" applyProtection="1">
      <alignment vertical="center"/>
      <protection locked="0"/>
    </xf>
    <xf numFmtId="165" fontId="11" fillId="0" borderId="0" xfId="1" applyNumberFormat="1" applyFont="1" applyAlignment="1">
      <alignment vertical="center"/>
    </xf>
    <xf numFmtId="0" fontId="11" fillId="0" borderId="0" xfId="1" applyFont="1" applyAlignment="1">
      <alignment horizontal="left" vertical="center" wrapText="1"/>
    </xf>
    <xf numFmtId="0" fontId="12" fillId="0" borderId="0" xfId="1" applyFont="1" applyAlignment="1">
      <alignment vertical="center" wrapText="1"/>
    </xf>
    <xf numFmtId="0" fontId="13" fillId="0" borderId="0" xfId="1" applyFont="1" applyAlignment="1">
      <alignment horizontal="center" vertical="center"/>
    </xf>
    <xf numFmtId="0" fontId="13" fillId="2" borderId="8" xfId="1" applyFont="1" applyFill="1" applyBorder="1" applyAlignment="1" applyProtection="1">
      <alignment horizontal="left" vertical="center"/>
      <protection locked="0"/>
    </xf>
    <xf numFmtId="0" fontId="14" fillId="0" borderId="1" xfId="1" applyFont="1" applyBorder="1" applyAlignment="1">
      <alignment vertical="center"/>
    </xf>
    <xf numFmtId="0" fontId="14" fillId="0" borderId="9" xfId="1" applyFont="1" applyBorder="1" applyAlignment="1">
      <alignment vertical="center"/>
    </xf>
    <xf numFmtId="4" fontId="13" fillId="0" borderId="9" xfId="1" applyNumberFormat="1" applyFont="1" applyBorder="1" applyAlignment="1">
      <alignment vertical="center"/>
    </xf>
    <xf numFmtId="4" fontId="13" fillId="2" borderId="9" xfId="1" applyNumberFormat="1" applyFont="1" applyFill="1" applyBorder="1" applyAlignment="1" applyProtection="1">
      <alignment vertical="center"/>
      <protection locked="0"/>
    </xf>
    <xf numFmtId="165" fontId="13" fillId="0" borderId="9" xfId="1" applyNumberFormat="1" applyFont="1" applyBorder="1" applyAlignment="1">
      <alignment vertical="center"/>
    </xf>
    <xf numFmtId="0" fontId="13" fillId="0" borderId="9" xfId="1" applyFont="1" applyBorder="1" applyAlignment="1">
      <alignment horizontal="center" vertical="center" wrapText="1"/>
    </xf>
    <xf numFmtId="0" fontId="13" fillId="0" borderId="9" xfId="1" applyFont="1" applyBorder="1" applyAlignment="1">
      <alignment horizontal="left" vertical="center" wrapText="1"/>
    </xf>
    <xf numFmtId="49" fontId="13" fillId="0" borderId="9" xfId="1" applyNumberFormat="1" applyFont="1" applyBorder="1" applyAlignment="1">
      <alignment horizontal="left" vertical="center" wrapText="1"/>
    </xf>
    <xf numFmtId="0" fontId="13" fillId="0" borderId="9" xfId="1" applyFont="1" applyBorder="1" applyAlignment="1">
      <alignment horizontal="center" vertical="center"/>
    </xf>
    <xf numFmtId="0" fontId="15" fillId="0" borderId="0" xfId="1" applyFont="1" applyAlignment="1">
      <alignment vertical="center"/>
    </xf>
    <xf numFmtId="0" fontId="15" fillId="0" borderId="0" xfId="1" applyFont="1" applyAlignment="1">
      <alignment horizontal="left" vertical="center"/>
    </xf>
    <xf numFmtId="0" fontId="15" fillId="0" borderId="7" xfId="1" applyFont="1" applyBorder="1" applyAlignment="1">
      <alignment vertical="center"/>
    </xf>
    <xf numFmtId="0" fontId="15" fillId="0" borderId="8" xfId="1" applyFont="1" applyBorder="1" applyAlignment="1">
      <alignment vertical="center"/>
    </xf>
    <xf numFmtId="0" fontId="15" fillId="0" borderId="1" xfId="1" applyFont="1" applyBorder="1" applyAlignment="1">
      <alignment vertical="center"/>
    </xf>
    <xf numFmtId="0" fontId="15" fillId="0" borderId="0" xfId="1" applyFont="1" applyAlignment="1" applyProtection="1">
      <alignment vertical="center"/>
      <protection locked="0"/>
    </xf>
    <xf numFmtId="165" fontId="15" fillId="0" borderId="0" xfId="1" applyNumberFormat="1" applyFont="1" applyAlignment="1">
      <alignment vertical="center"/>
    </xf>
    <xf numFmtId="0" fontId="15" fillId="0" borderId="0" xfId="1" applyFont="1" applyAlignment="1">
      <alignment horizontal="left" vertical="center" wrapText="1"/>
    </xf>
    <xf numFmtId="0" fontId="16" fillId="0" borderId="0" xfId="1" applyFont="1" applyAlignment="1">
      <alignment vertical="center"/>
    </xf>
    <xf numFmtId="0" fontId="16" fillId="0" borderId="0" xfId="1" applyFont="1" applyAlignment="1">
      <alignment horizontal="left" vertical="center"/>
    </xf>
    <xf numFmtId="0" fontId="16" fillId="0" borderId="7" xfId="1" applyFont="1" applyBorder="1" applyAlignment="1">
      <alignment vertical="center"/>
    </xf>
    <xf numFmtId="0" fontId="16" fillId="0" borderId="8" xfId="1" applyFont="1" applyBorder="1" applyAlignment="1">
      <alignment vertical="center"/>
    </xf>
    <xf numFmtId="0" fontId="16" fillId="0" borderId="1" xfId="1" applyFont="1" applyBorder="1" applyAlignment="1">
      <alignment vertical="center"/>
    </xf>
    <xf numFmtId="0" fontId="16" fillId="0" borderId="0" xfId="1" applyFont="1" applyAlignment="1" applyProtection="1">
      <alignment vertical="center"/>
      <protection locked="0"/>
    </xf>
    <xf numFmtId="0" fontId="16" fillId="0" borderId="0" xfId="1" applyFont="1" applyAlignment="1">
      <alignment horizontal="left" vertical="center" wrapText="1"/>
    </xf>
    <xf numFmtId="4" fontId="17" fillId="0" borderId="0" xfId="1" applyNumberFormat="1" applyFont="1"/>
    <xf numFmtId="0" fontId="17" fillId="0" borderId="0" xfId="1" applyFont="1" applyAlignment="1">
      <alignment horizontal="left"/>
    </xf>
    <xf numFmtId="4" fontId="18" fillId="0" borderId="0" xfId="1" applyNumberFormat="1" applyFont="1" applyAlignment="1">
      <alignment vertical="center"/>
    </xf>
    <xf numFmtId="164" fontId="19" fillId="0" borderId="10" xfId="1" applyNumberFormat="1" applyFont="1" applyBorder="1"/>
    <xf numFmtId="0" fontId="1" fillId="0" borderId="11" xfId="1" applyBorder="1" applyAlignment="1">
      <alignment vertical="center"/>
    </xf>
    <xf numFmtId="164" fontId="19" fillId="0" borderId="11" xfId="1" applyNumberFormat="1" applyFont="1" applyBorder="1"/>
    <xf numFmtId="0" fontId="1" fillId="0" borderId="12" xfId="1" applyBorder="1" applyAlignment="1">
      <alignment vertical="center"/>
    </xf>
    <xf numFmtId="4" fontId="20" fillId="0" borderId="0" xfId="1" applyNumberFormat="1" applyFont="1"/>
    <xf numFmtId="0" fontId="20" fillId="0" borderId="0" xfId="1" applyFont="1" applyAlignment="1">
      <alignment horizontal="left" vertical="center"/>
    </xf>
    <xf numFmtId="0" fontId="1" fillId="0" borderId="0" xfId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7" fillId="3" borderId="0" xfId="1" applyFont="1" applyFill="1" applyAlignment="1">
      <alignment horizontal="center" vertical="center" wrapText="1"/>
    </xf>
    <xf numFmtId="0" fontId="7" fillId="3" borderId="13" xfId="1" applyFont="1" applyFill="1" applyBorder="1" applyAlignment="1">
      <alignment horizontal="center" vertical="center" wrapText="1"/>
    </xf>
    <xf numFmtId="0" fontId="7" fillId="3" borderId="14" xfId="1" applyFont="1" applyFill="1" applyBorder="1" applyAlignment="1">
      <alignment horizontal="center" vertical="center" wrapText="1"/>
    </xf>
    <xf numFmtId="0" fontId="7" fillId="3" borderId="15" xfId="1" applyFont="1" applyFill="1" applyBorder="1" applyAlignment="1">
      <alignment horizontal="center" vertical="center" wrapText="1"/>
    </xf>
    <xf numFmtId="0" fontId="21" fillId="0" borderId="0" xfId="1" applyFont="1" applyAlignment="1">
      <alignment horizontal="left" vertical="center" wrapText="1"/>
    </xf>
    <xf numFmtId="0" fontId="22" fillId="0" borderId="0" xfId="1" applyFont="1" applyAlignment="1">
      <alignment horizontal="left" vertical="center"/>
    </xf>
    <xf numFmtId="0" fontId="21" fillId="0" borderId="0" xfId="1" applyFont="1" applyAlignment="1">
      <alignment horizontal="left" vertical="center"/>
    </xf>
    <xf numFmtId="166" fontId="21" fillId="0" borderId="0" xfId="1" applyNumberFormat="1" applyFont="1" applyAlignment="1">
      <alignment horizontal="left" vertical="center"/>
    </xf>
    <xf numFmtId="0" fontId="24" fillId="0" borderId="0" xfId="1" applyFont="1" applyAlignment="1">
      <alignment horizontal="left" vertical="center"/>
    </xf>
    <xf numFmtId="0" fontId="1" fillId="0" borderId="16" xfId="1" applyBorder="1" applyAlignment="1">
      <alignment vertical="center"/>
    </xf>
    <xf numFmtId="0" fontId="1" fillId="0" borderId="17" xfId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1" xfId="1" applyFont="1" applyBorder="1" applyAlignment="1">
      <alignment vertical="center"/>
    </xf>
    <xf numFmtId="4" fontId="10" fillId="0" borderId="5" xfId="1" applyNumberFormat="1" applyFont="1" applyBorder="1" applyAlignment="1">
      <alignment vertical="center"/>
    </xf>
    <xf numFmtId="0" fontId="10" fillId="0" borderId="5" xfId="1" applyFont="1" applyBorder="1" applyAlignment="1">
      <alignment vertical="center"/>
    </xf>
    <xf numFmtId="0" fontId="10" fillId="0" borderId="5" xfId="1" applyFont="1" applyBorder="1" applyAlignment="1">
      <alignment horizontal="left" vertical="center"/>
    </xf>
    <xf numFmtId="0" fontId="17" fillId="0" borderId="0" xfId="1" applyFont="1" applyAlignment="1">
      <alignment vertical="center"/>
    </xf>
    <xf numFmtId="0" fontId="17" fillId="0" borderId="1" xfId="1" applyFont="1" applyBorder="1" applyAlignment="1">
      <alignment vertical="center"/>
    </xf>
    <xf numFmtId="4" fontId="17" fillId="0" borderId="5" xfId="1" applyNumberFormat="1" applyFont="1" applyBorder="1" applyAlignment="1">
      <alignment vertical="center"/>
    </xf>
    <xf numFmtId="0" fontId="17" fillId="0" borderId="5" xfId="1" applyFont="1" applyBorder="1" applyAlignment="1">
      <alignment vertical="center"/>
    </xf>
    <xf numFmtId="0" fontId="17" fillId="0" borderId="5" xfId="1" applyFont="1" applyBorder="1" applyAlignment="1">
      <alignment horizontal="left" vertical="center"/>
    </xf>
    <xf numFmtId="4" fontId="20" fillId="0" borderId="0" xfId="1" applyNumberFormat="1" applyFont="1" applyAlignment="1">
      <alignment vertical="center"/>
    </xf>
    <xf numFmtId="0" fontId="25" fillId="0" borderId="0" xfId="1" applyFont="1" applyAlignment="1">
      <alignment horizontal="left" vertical="center"/>
    </xf>
    <xf numFmtId="0" fontId="1" fillId="3" borderId="0" xfId="1" applyFill="1" applyAlignment="1">
      <alignment vertical="center"/>
    </xf>
    <xf numFmtId="0" fontId="7" fillId="3" borderId="0" xfId="1" applyFont="1" applyFill="1" applyAlignment="1">
      <alignment horizontal="right" vertical="center"/>
    </xf>
    <xf numFmtId="0" fontId="7" fillId="3" borderId="0" xfId="1" applyFont="1" applyFill="1" applyAlignment="1">
      <alignment horizontal="left" vertical="center"/>
    </xf>
    <xf numFmtId="0" fontId="1" fillId="3" borderId="18" xfId="1" applyFill="1" applyBorder="1" applyAlignment="1">
      <alignment vertical="center"/>
    </xf>
    <xf numFmtId="4" fontId="26" fillId="3" borderId="19" xfId="1" applyNumberFormat="1" applyFont="1" applyFill="1" applyBorder="1" applyAlignment="1">
      <alignment vertical="center"/>
    </xf>
    <xf numFmtId="0" fontId="1" fillId="3" borderId="19" xfId="1" applyFill="1" applyBorder="1" applyAlignment="1">
      <alignment vertical="center"/>
    </xf>
    <xf numFmtId="0" fontId="26" fillId="3" borderId="19" xfId="1" applyFont="1" applyFill="1" applyBorder="1" applyAlignment="1">
      <alignment horizontal="center" vertical="center"/>
    </xf>
    <xf numFmtId="0" fontId="26" fillId="3" borderId="19" xfId="1" applyFont="1" applyFill="1" applyBorder="1" applyAlignment="1">
      <alignment horizontal="right" vertical="center"/>
    </xf>
    <xf numFmtId="0" fontId="26" fillId="3" borderId="20" xfId="1" applyFont="1" applyFill="1" applyBorder="1" applyAlignment="1">
      <alignment horizontal="left" vertical="center"/>
    </xf>
    <xf numFmtId="4" fontId="22" fillId="0" borderId="0" xfId="1" applyNumberFormat="1" applyFont="1" applyAlignment="1">
      <alignment vertical="center"/>
    </xf>
    <xf numFmtId="167" fontId="22" fillId="0" borderId="0" xfId="1" applyNumberFormat="1" applyFont="1" applyAlignment="1">
      <alignment horizontal="right" vertical="center"/>
    </xf>
    <xf numFmtId="0" fontId="27" fillId="0" borderId="0" xfId="1" applyFont="1" applyAlignment="1">
      <alignment horizontal="left" vertical="center"/>
    </xf>
    <xf numFmtId="0" fontId="22" fillId="0" borderId="0" xfId="1" applyFont="1" applyAlignment="1">
      <alignment horizontal="right" vertical="center"/>
    </xf>
    <xf numFmtId="0" fontId="28" fillId="0" borderId="0" xfId="1" applyFont="1" applyAlignment="1">
      <alignment horizontal="left" vertical="center"/>
    </xf>
    <xf numFmtId="0" fontId="1" fillId="0" borderId="0" xfId="1" applyAlignment="1">
      <alignment vertical="center" wrapText="1"/>
    </xf>
    <xf numFmtId="0" fontId="1" fillId="0" borderId="1" xfId="1" applyBorder="1" applyAlignment="1">
      <alignment vertical="center" wrapText="1"/>
    </xf>
    <xf numFmtId="0" fontId="21" fillId="2" borderId="0" xfId="1" applyFont="1" applyFill="1" applyAlignment="1" applyProtection="1">
      <alignment horizontal="left" vertical="center"/>
      <protection locked="0"/>
    </xf>
    <xf numFmtId="0" fontId="1" fillId="0" borderId="1" xfId="1" applyBorder="1"/>
    <xf numFmtId="0" fontId="29" fillId="0" borderId="0" xfId="1" applyFont="1" applyAlignment="1">
      <alignment horizontal="left" vertical="center"/>
    </xf>
    <xf numFmtId="0" fontId="1" fillId="0" borderId="16" xfId="1" applyBorder="1"/>
    <xf numFmtId="0" fontId="1" fillId="0" borderId="17" xfId="1" applyBorder="1"/>
    <xf numFmtId="0" fontId="23" fillId="0" borderId="0" xfId="1" applyFont="1" applyAlignment="1">
      <alignment horizontal="left" vertical="center" wrapText="1"/>
    </xf>
    <xf numFmtId="0" fontId="1" fillId="0" borderId="0" xfId="1" applyAlignment="1">
      <alignment vertical="center"/>
    </xf>
    <xf numFmtId="0" fontId="22" fillId="0" borderId="0" xfId="1" applyFont="1" applyAlignment="1">
      <alignment horizontal="left" vertical="center" wrapText="1"/>
    </xf>
    <xf numFmtId="0" fontId="22" fillId="0" borderId="0" xfId="1" applyFont="1" applyAlignment="1">
      <alignment horizontal="left" vertical="center"/>
    </xf>
    <xf numFmtId="0" fontId="1" fillId="0" borderId="0" xfId="1"/>
    <xf numFmtId="0" fontId="21" fillId="2" borderId="0" xfId="1" applyFont="1" applyFill="1" applyAlignment="1" applyProtection="1">
      <alignment horizontal="left" vertical="center"/>
      <protection locked="0"/>
    </xf>
    <xf numFmtId="0" fontId="21" fillId="0" borderId="0" xfId="1" applyFont="1" applyAlignment="1">
      <alignment horizontal="left" vertical="center"/>
    </xf>
    <xf numFmtId="0" fontId="21" fillId="0" borderId="0" xfId="1" applyFont="1" applyAlignment="1">
      <alignment horizontal="left" vertical="center" wrapText="1"/>
    </xf>
  </cellXfs>
  <cellStyles count="3">
    <cellStyle name="Hypertextový odkaz" xfId="2" builtinId="8"/>
    <cellStyle name="Normální" xfId="0" builtinId="0"/>
    <cellStyle name="Normální 2" xfId="1" xr:uid="{2CEBA806-403D-4F91-B06D-613A5B1260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EE46177B-6EE9-48ED-A84A-49870037CECD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ubasovav\AppData\Local\Microsoft\Windows\INetCache\Content.Outlook\I8B1YF4K\230%20-%20Poln&#237;%20cesta%20VC2%20zad&#225;n&#237;.xlsx" TargetMode="External"/><Relationship Id="rId1" Type="http://schemas.openxmlformats.org/officeDocument/2006/relationships/externalLinkPath" Target="file:///C:\Users\rubasovav\AppData\Local\Microsoft\Windows\INetCache\Content.Outlook\I8B1YF4K\230%20-%20Poln&#237;%20cesta%20VC2%20zad&#225;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SO 101 - Polní cesta"/>
      <sheetName val="SO 801_1 - Vegetační úpra..."/>
      <sheetName val="SO 801_2 - Vegetační úpra..."/>
      <sheetName val="SO 801_3 - Vegetační úpra..."/>
      <sheetName val="VRN - Vedlejší rozpočtové..."/>
      <sheetName val="Pokyny pro vyplnění"/>
    </sheetNames>
    <sheetDataSet>
      <sheetData sheetId="0">
        <row r="6">
          <cell r="K6" t="str">
            <v>Polní cesta VC2</v>
          </cell>
        </row>
        <row r="8">
          <cell r="AN8" t="str">
            <v>15. 8. 2023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84813121" TargetMode="External"/><Relationship Id="rId13" Type="http://schemas.openxmlformats.org/officeDocument/2006/relationships/hyperlink" Target="https://podminky.urs.cz/item/CS_URS_2024_01/185802123" TargetMode="External"/><Relationship Id="rId18" Type="http://schemas.openxmlformats.org/officeDocument/2006/relationships/drawing" Target="../drawings/drawing1.xml"/><Relationship Id="rId3" Type="http://schemas.openxmlformats.org/officeDocument/2006/relationships/hyperlink" Target="https://podminky.urs.cz/item/CS_URS_2024_01/183403152" TargetMode="External"/><Relationship Id="rId7" Type="http://schemas.openxmlformats.org/officeDocument/2006/relationships/hyperlink" Target="https://podminky.urs.cz/item/CS_URS_2024_01/184215133" TargetMode="External"/><Relationship Id="rId12" Type="http://schemas.openxmlformats.org/officeDocument/2006/relationships/hyperlink" Target="https://podminky.urs.cz/item/CS_URS_2024_01/185802114" TargetMode="External"/><Relationship Id="rId17" Type="http://schemas.openxmlformats.org/officeDocument/2006/relationships/hyperlink" Target="https://podminky.urs.cz/item/CS_URS_2024_01/998231311" TargetMode="External"/><Relationship Id="rId2" Type="http://schemas.openxmlformats.org/officeDocument/2006/relationships/hyperlink" Target="https://podminky.urs.cz/item/CS_URS_2024_01/183104712" TargetMode="External"/><Relationship Id="rId16" Type="http://schemas.openxmlformats.org/officeDocument/2006/relationships/hyperlink" Target="https://podminky.urs.cz/item/CS_URS_2024_01/185851129" TargetMode="External"/><Relationship Id="rId1" Type="http://schemas.openxmlformats.org/officeDocument/2006/relationships/hyperlink" Target="https://podminky.urs.cz/item/CS_URS_2024_01/181006112" TargetMode="External"/><Relationship Id="rId6" Type="http://schemas.openxmlformats.org/officeDocument/2006/relationships/hyperlink" Target="https://podminky.urs.cz/item/CS_URS_2024_01/184102115" TargetMode="External"/><Relationship Id="rId11" Type="http://schemas.openxmlformats.org/officeDocument/2006/relationships/hyperlink" Target="https://podminky.urs.cz/item/CS_URS_2024_01/185802113" TargetMode="External"/><Relationship Id="rId5" Type="http://schemas.openxmlformats.org/officeDocument/2006/relationships/hyperlink" Target="https://podminky.urs.cz/item/CS_URS_2024_01/183405211" TargetMode="External"/><Relationship Id="rId15" Type="http://schemas.openxmlformats.org/officeDocument/2006/relationships/hyperlink" Target="https://podminky.urs.cz/item/CS_URS_2024_01/185851121" TargetMode="External"/><Relationship Id="rId10" Type="http://schemas.openxmlformats.org/officeDocument/2006/relationships/hyperlink" Target="https://podminky.urs.cz/item/CS_URS_2024_01/184911111" TargetMode="External"/><Relationship Id="rId4" Type="http://schemas.openxmlformats.org/officeDocument/2006/relationships/hyperlink" Target="https://podminky.urs.cz/item/CS_URS_2024_01/183403161" TargetMode="External"/><Relationship Id="rId9" Type="http://schemas.openxmlformats.org/officeDocument/2006/relationships/hyperlink" Target="https://podminky.urs.cz/item/CS_URS_2024_01/184813135" TargetMode="External"/><Relationship Id="rId14" Type="http://schemas.openxmlformats.org/officeDocument/2006/relationships/hyperlink" Target="https://podminky.urs.cz/item/CS_URS_2024_01/1858043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60D9B-CA98-4899-A004-65708F3DF1B7}">
  <sheetPr>
    <pageSetUpPr fitToPage="1"/>
  </sheetPr>
  <dimension ref="B2:BM181"/>
  <sheetViews>
    <sheetView showGridLines="0" tabSelected="1" workbookViewId="0"/>
  </sheetViews>
  <sheetFormatPr defaultRowHeight="11.25" x14ac:dyDescent="0.2"/>
  <cols>
    <col min="1" max="1" width="7.140625" style="1" customWidth="1"/>
    <col min="2" max="2" width="1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.42578125" style="1" customWidth="1"/>
    <col min="8" max="8" width="12" style="1" customWidth="1"/>
    <col min="9" max="9" width="13.5703125" style="1" customWidth="1"/>
    <col min="10" max="10" width="19.140625" style="1" customWidth="1"/>
    <col min="11" max="11" width="19.140625" style="1" hidden="1" customWidth="1"/>
    <col min="12" max="12" width="8" style="1" customWidth="1"/>
    <col min="13" max="13" width="9.28515625" style="1" hidden="1" customWidth="1"/>
    <col min="14" max="14" width="9.140625" style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32" max="16384" width="9.140625" style="1"/>
  </cols>
  <sheetData>
    <row r="2" spans="2:46" ht="36.950000000000003" customHeight="1" x14ac:dyDescent="0.2"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AT2" s="6" t="s">
        <v>232</v>
      </c>
    </row>
    <row r="3" spans="2:46" ht="6.95" customHeight="1" x14ac:dyDescent="0.2">
      <c r="B3" s="134"/>
      <c r="C3" s="133"/>
      <c r="D3" s="133"/>
      <c r="E3" s="133"/>
      <c r="F3" s="133"/>
      <c r="G3" s="133"/>
      <c r="H3" s="133"/>
      <c r="I3" s="133"/>
      <c r="J3" s="133"/>
      <c r="K3" s="133"/>
      <c r="L3" s="131"/>
      <c r="AT3" s="6" t="s">
        <v>0</v>
      </c>
    </row>
    <row r="4" spans="2:46" ht="24.95" customHeight="1" x14ac:dyDescent="0.2">
      <c r="B4" s="131"/>
      <c r="D4" s="99" t="s">
        <v>231</v>
      </c>
      <c r="L4" s="131"/>
      <c r="M4" s="132" t="s">
        <v>230</v>
      </c>
      <c r="AT4" s="6" t="s">
        <v>137</v>
      </c>
    </row>
    <row r="5" spans="2:46" ht="6.95" customHeight="1" x14ac:dyDescent="0.2">
      <c r="B5" s="131"/>
      <c r="L5" s="131"/>
    </row>
    <row r="6" spans="2:46" ht="12" customHeight="1" x14ac:dyDescent="0.2">
      <c r="B6" s="131"/>
      <c r="D6" s="96" t="s">
        <v>204</v>
      </c>
      <c r="L6" s="131"/>
    </row>
    <row r="7" spans="2:46" ht="16.5" customHeight="1" x14ac:dyDescent="0.2">
      <c r="B7" s="131"/>
      <c r="E7" s="137" t="str">
        <f>'[1]Rekapitulace stavby'!K6</f>
        <v>Polní cesta VC2</v>
      </c>
      <c r="F7" s="138"/>
      <c r="G7" s="138"/>
      <c r="H7" s="138"/>
      <c r="L7" s="131"/>
    </row>
    <row r="8" spans="2:46" s="2" customFormat="1" ht="12" customHeight="1" x14ac:dyDescent="0.25">
      <c r="B8" s="3"/>
      <c r="D8" s="96" t="s">
        <v>203</v>
      </c>
      <c r="L8" s="3"/>
    </row>
    <row r="9" spans="2:46" s="2" customFormat="1" ht="16.5" customHeight="1" x14ac:dyDescent="0.25">
      <c r="B9" s="3"/>
      <c r="E9" s="135" t="s">
        <v>229</v>
      </c>
      <c r="F9" s="136"/>
      <c r="G9" s="136"/>
      <c r="H9" s="136"/>
      <c r="L9" s="3"/>
    </row>
    <row r="10" spans="2:46" s="2" customFormat="1" x14ac:dyDescent="0.25">
      <c r="B10" s="3"/>
      <c r="L10" s="3"/>
    </row>
    <row r="11" spans="2:46" s="2" customFormat="1" ht="12" customHeight="1" x14ac:dyDescent="0.25">
      <c r="B11" s="3"/>
      <c r="D11" s="96" t="s">
        <v>228</v>
      </c>
      <c r="F11" s="97" t="s">
        <v>11</v>
      </c>
      <c r="I11" s="96" t="s">
        <v>227</v>
      </c>
      <c r="J11" s="97" t="s">
        <v>11</v>
      </c>
      <c r="L11" s="3"/>
    </row>
    <row r="12" spans="2:46" s="2" customFormat="1" ht="12" customHeight="1" x14ac:dyDescent="0.25">
      <c r="B12" s="3"/>
      <c r="D12" s="96" t="s">
        <v>202</v>
      </c>
      <c r="F12" s="97" t="s">
        <v>226</v>
      </c>
      <c r="I12" s="96" t="s">
        <v>201</v>
      </c>
      <c r="J12" s="98" t="str">
        <f>'[1]Rekapitulace stavby'!AN8</f>
        <v>15. 8. 2023</v>
      </c>
      <c r="L12" s="3"/>
    </row>
    <row r="13" spans="2:46" s="2" customFormat="1" ht="10.9" customHeight="1" x14ac:dyDescent="0.25">
      <c r="B13" s="3"/>
      <c r="L13" s="3"/>
    </row>
    <row r="14" spans="2:46" s="2" customFormat="1" ht="12" customHeight="1" x14ac:dyDescent="0.25">
      <c r="B14" s="3"/>
      <c r="D14" s="96" t="s">
        <v>200</v>
      </c>
      <c r="I14" s="96" t="s">
        <v>225</v>
      </c>
      <c r="J14" s="97" t="str">
        <f>IF('[1]Rekapitulace stavby'!AN10="","",'[1]Rekapitulace stavby'!AN10)</f>
        <v/>
      </c>
      <c r="L14" s="3"/>
    </row>
    <row r="15" spans="2:46" s="2" customFormat="1" ht="18" customHeight="1" x14ac:dyDescent="0.25">
      <c r="B15" s="3"/>
      <c r="E15" s="97" t="str">
        <f>IF('[1]Rekapitulace stavby'!E11="","",'[1]Rekapitulace stavby'!E11)</f>
        <v xml:space="preserve"> </v>
      </c>
      <c r="I15" s="96" t="s">
        <v>224</v>
      </c>
      <c r="J15" s="97" t="str">
        <f>IF('[1]Rekapitulace stavby'!AN11="","",'[1]Rekapitulace stavby'!AN11)</f>
        <v/>
      </c>
      <c r="L15" s="3"/>
    </row>
    <row r="16" spans="2:46" s="2" customFormat="1" ht="6.95" customHeight="1" x14ac:dyDescent="0.25">
      <c r="B16" s="3"/>
      <c r="L16" s="3"/>
    </row>
    <row r="17" spans="2:12" s="2" customFormat="1" ht="12" customHeight="1" x14ac:dyDescent="0.25">
      <c r="B17" s="3"/>
      <c r="D17" s="96" t="s">
        <v>198</v>
      </c>
      <c r="I17" s="96" t="s">
        <v>225</v>
      </c>
      <c r="J17" s="130" t="str">
        <f>'[1]Rekapitulace stavby'!AN13</f>
        <v>Vyplň údaj</v>
      </c>
      <c r="L17" s="3"/>
    </row>
    <row r="18" spans="2:12" s="2" customFormat="1" ht="18" customHeight="1" x14ac:dyDescent="0.25">
      <c r="B18" s="3"/>
      <c r="E18" s="140" t="str">
        <f>'[1]Rekapitulace stavby'!E14</f>
        <v>Vyplň údaj</v>
      </c>
      <c r="F18" s="141"/>
      <c r="G18" s="141"/>
      <c r="H18" s="141"/>
      <c r="I18" s="96" t="s">
        <v>224</v>
      </c>
      <c r="J18" s="130" t="str">
        <f>'[1]Rekapitulace stavby'!AN14</f>
        <v>Vyplň údaj</v>
      </c>
      <c r="L18" s="3"/>
    </row>
    <row r="19" spans="2:12" s="2" customFormat="1" ht="6.95" customHeight="1" x14ac:dyDescent="0.25">
      <c r="B19" s="3"/>
      <c r="L19" s="3"/>
    </row>
    <row r="20" spans="2:12" s="2" customFormat="1" ht="12" customHeight="1" x14ac:dyDescent="0.25">
      <c r="B20" s="3"/>
      <c r="D20" s="96" t="s">
        <v>199</v>
      </c>
      <c r="I20" s="96" t="s">
        <v>225</v>
      </c>
      <c r="J20" s="97" t="str">
        <f>IF('[1]Rekapitulace stavby'!AN16="","",'[1]Rekapitulace stavby'!AN16)</f>
        <v/>
      </c>
      <c r="L20" s="3"/>
    </row>
    <row r="21" spans="2:12" s="2" customFormat="1" ht="18" customHeight="1" x14ac:dyDescent="0.25">
      <c r="B21" s="3"/>
      <c r="E21" s="97" t="str">
        <f>IF('[1]Rekapitulace stavby'!E17="","",'[1]Rekapitulace stavby'!E17)</f>
        <v xml:space="preserve"> </v>
      </c>
      <c r="I21" s="96" t="s">
        <v>224</v>
      </c>
      <c r="J21" s="97" t="str">
        <f>IF('[1]Rekapitulace stavby'!AN17="","",'[1]Rekapitulace stavby'!AN17)</f>
        <v/>
      </c>
      <c r="L21" s="3"/>
    </row>
    <row r="22" spans="2:12" s="2" customFormat="1" ht="6.95" customHeight="1" x14ac:dyDescent="0.25">
      <c r="B22" s="3"/>
      <c r="L22" s="3"/>
    </row>
    <row r="23" spans="2:12" s="2" customFormat="1" ht="12" customHeight="1" x14ac:dyDescent="0.25">
      <c r="B23" s="3"/>
      <c r="D23" s="96" t="s">
        <v>197</v>
      </c>
      <c r="I23" s="96" t="s">
        <v>225</v>
      </c>
      <c r="J23" s="97" t="str">
        <f>IF('[1]Rekapitulace stavby'!AN19="","",'[1]Rekapitulace stavby'!AN19)</f>
        <v/>
      </c>
      <c r="L23" s="3"/>
    </row>
    <row r="24" spans="2:12" s="2" customFormat="1" ht="18" customHeight="1" x14ac:dyDescent="0.25">
      <c r="B24" s="3"/>
      <c r="E24" s="97" t="str">
        <f>IF('[1]Rekapitulace stavby'!E20="","",'[1]Rekapitulace stavby'!E20)</f>
        <v xml:space="preserve"> </v>
      </c>
      <c r="I24" s="96" t="s">
        <v>224</v>
      </c>
      <c r="J24" s="97" t="str">
        <f>IF('[1]Rekapitulace stavby'!AN20="","",'[1]Rekapitulace stavby'!AN20)</f>
        <v/>
      </c>
      <c r="L24" s="3"/>
    </row>
    <row r="25" spans="2:12" s="2" customFormat="1" ht="6.95" customHeight="1" x14ac:dyDescent="0.25">
      <c r="B25" s="3"/>
      <c r="L25" s="3"/>
    </row>
    <row r="26" spans="2:12" s="2" customFormat="1" ht="12" customHeight="1" x14ac:dyDescent="0.25">
      <c r="B26" s="3"/>
      <c r="D26" s="96" t="s">
        <v>223</v>
      </c>
      <c r="L26" s="3"/>
    </row>
    <row r="27" spans="2:12" s="128" customFormat="1" ht="16.5" customHeight="1" x14ac:dyDescent="0.25">
      <c r="B27" s="129"/>
      <c r="E27" s="142" t="s">
        <v>11</v>
      </c>
      <c r="F27" s="142"/>
      <c r="G27" s="142"/>
      <c r="H27" s="142"/>
      <c r="L27" s="129"/>
    </row>
    <row r="28" spans="2:12" s="2" customFormat="1" ht="6.95" customHeight="1" x14ac:dyDescent="0.25">
      <c r="B28" s="3"/>
      <c r="L28" s="3"/>
    </row>
    <row r="29" spans="2:12" s="2" customFormat="1" ht="6.95" customHeight="1" x14ac:dyDescent="0.25">
      <c r="B29" s="3"/>
      <c r="D29" s="81"/>
      <c r="E29" s="81"/>
      <c r="F29" s="81"/>
      <c r="G29" s="81"/>
      <c r="H29" s="81"/>
      <c r="I29" s="81"/>
      <c r="J29" s="81"/>
      <c r="K29" s="81"/>
      <c r="L29" s="3"/>
    </row>
    <row r="30" spans="2:12" s="2" customFormat="1" ht="25.35" customHeight="1" x14ac:dyDescent="0.25">
      <c r="B30" s="3"/>
      <c r="D30" s="127" t="s">
        <v>222</v>
      </c>
      <c r="J30" s="112">
        <f>ROUND(J82, 2)</f>
        <v>0</v>
      </c>
      <c r="L30" s="3"/>
    </row>
    <row r="31" spans="2:12" s="2" customFormat="1" ht="6.95" customHeight="1" x14ac:dyDescent="0.25">
      <c r="B31" s="3"/>
      <c r="D31" s="81"/>
      <c r="E31" s="81"/>
      <c r="F31" s="81"/>
      <c r="G31" s="81"/>
      <c r="H31" s="81"/>
      <c r="I31" s="81"/>
      <c r="J31" s="81"/>
      <c r="K31" s="81"/>
      <c r="L31" s="3"/>
    </row>
    <row r="32" spans="2:12" s="2" customFormat="1" ht="14.45" customHeight="1" x14ac:dyDescent="0.25">
      <c r="B32" s="3"/>
      <c r="F32" s="126" t="s">
        <v>221</v>
      </c>
      <c r="I32" s="126" t="s">
        <v>220</v>
      </c>
      <c r="J32" s="126" t="s">
        <v>219</v>
      </c>
      <c r="L32" s="3"/>
    </row>
    <row r="33" spans="2:12" s="2" customFormat="1" ht="14.45" customHeight="1" x14ac:dyDescent="0.25">
      <c r="B33" s="3"/>
      <c r="D33" s="125" t="s">
        <v>187</v>
      </c>
      <c r="E33" s="96" t="s">
        <v>10</v>
      </c>
      <c r="F33" s="123">
        <f>ROUND((SUM(BE82:BE180)),  2)</f>
        <v>0</v>
      </c>
      <c r="I33" s="124">
        <v>0.21</v>
      </c>
      <c r="J33" s="123">
        <f>ROUND(((SUM(BE82:BE180))*I33),  2)</f>
        <v>0</v>
      </c>
      <c r="L33" s="3"/>
    </row>
    <row r="34" spans="2:12" s="2" customFormat="1" ht="14.45" customHeight="1" x14ac:dyDescent="0.25">
      <c r="B34" s="3"/>
      <c r="E34" s="96" t="s">
        <v>218</v>
      </c>
      <c r="F34" s="123">
        <f>ROUND((SUM(BF82:BF180)),  2)</f>
        <v>0</v>
      </c>
      <c r="I34" s="124">
        <v>0.12</v>
      </c>
      <c r="J34" s="123">
        <f>ROUND(((SUM(BF82:BF180))*I34),  2)</f>
        <v>0</v>
      </c>
      <c r="L34" s="3"/>
    </row>
    <row r="35" spans="2:12" s="2" customFormat="1" ht="14.45" hidden="1" customHeight="1" x14ac:dyDescent="0.25">
      <c r="B35" s="3"/>
      <c r="E35" s="96" t="s">
        <v>217</v>
      </c>
      <c r="F35" s="123">
        <f>ROUND((SUM(BG82:BG180)),  2)</f>
        <v>0</v>
      </c>
      <c r="I35" s="124">
        <v>0.21</v>
      </c>
      <c r="J35" s="123">
        <f>0</f>
        <v>0</v>
      </c>
      <c r="L35" s="3"/>
    </row>
    <row r="36" spans="2:12" s="2" customFormat="1" ht="14.45" hidden="1" customHeight="1" x14ac:dyDescent="0.25">
      <c r="B36" s="3"/>
      <c r="E36" s="96" t="s">
        <v>216</v>
      </c>
      <c r="F36" s="123">
        <f>ROUND((SUM(BH82:BH180)),  2)</f>
        <v>0</v>
      </c>
      <c r="I36" s="124">
        <v>0.12</v>
      </c>
      <c r="J36" s="123">
        <f>0</f>
        <v>0</v>
      </c>
      <c r="L36" s="3"/>
    </row>
    <row r="37" spans="2:12" s="2" customFormat="1" ht="14.45" hidden="1" customHeight="1" x14ac:dyDescent="0.25">
      <c r="B37" s="3"/>
      <c r="E37" s="96" t="s">
        <v>215</v>
      </c>
      <c r="F37" s="123">
        <f>ROUND((SUM(BI82:BI180)),  2)</f>
        <v>0</v>
      </c>
      <c r="I37" s="124">
        <v>0</v>
      </c>
      <c r="J37" s="123">
        <f>0</f>
        <v>0</v>
      </c>
      <c r="L37" s="3"/>
    </row>
    <row r="38" spans="2:12" s="2" customFormat="1" ht="6.95" customHeight="1" x14ac:dyDescent="0.25">
      <c r="B38" s="3"/>
      <c r="L38" s="3"/>
    </row>
    <row r="39" spans="2:12" s="2" customFormat="1" ht="25.35" customHeight="1" x14ac:dyDescent="0.25">
      <c r="B39" s="3"/>
      <c r="C39" s="114"/>
      <c r="D39" s="122" t="s">
        <v>214</v>
      </c>
      <c r="E39" s="119"/>
      <c r="F39" s="119"/>
      <c r="G39" s="121" t="s">
        <v>213</v>
      </c>
      <c r="H39" s="120" t="s">
        <v>212</v>
      </c>
      <c r="I39" s="119"/>
      <c r="J39" s="118">
        <f>SUM(J30:J37)</f>
        <v>0</v>
      </c>
      <c r="K39" s="117"/>
      <c r="L39" s="3"/>
    </row>
    <row r="40" spans="2:12" s="2" customFormat="1" ht="14.45" customHeight="1" x14ac:dyDescent="0.25">
      <c r="B40" s="5"/>
      <c r="C40" s="4"/>
      <c r="D40" s="4"/>
      <c r="E40" s="4"/>
      <c r="F40" s="4"/>
      <c r="G40" s="4"/>
      <c r="H40" s="4"/>
      <c r="I40" s="4"/>
      <c r="J40" s="4"/>
      <c r="K40" s="4"/>
      <c r="L40" s="3"/>
    </row>
    <row r="44" spans="2:12" s="2" customFormat="1" ht="6.95" customHeight="1" x14ac:dyDescent="0.25">
      <c r="B44" s="101"/>
      <c r="C44" s="100"/>
      <c r="D44" s="100"/>
      <c r="E44" s="100"/>
      <c r="F44" s="100"/>
      <c r="G44" s="100"/>
      <c r="H44" s="100"/>
      <c r="I44" s="100"/>
      <c r="J44" s="100"/>
      <c r="K44" s="100"/>
      <c r="L44" s="3"/>
    </row>
    <row r="45" spans="2:12" s="2" customFormat="1" ht="24.95" customHeight="1" x14ac:dyDescent="0.25">
      <c r="B45" s="3"/>
      <c r="C45" s="99" t="s">
        <v>211</v>
      </c>
      <c r="L45" s="3"/>
    </row>
    <row r="46" spans="2:12" s="2" customFormat="1" ht="6.95" customHeight="1" x14ac:dyDescent="0.25">
      <c r="B46" s="3"/>
      <c r="L46" s="3"/>
    </row>
    <row r="47" spans="2:12" s="2" customFormat="1" ht="12" customHeight="1" x14ac:dyDescent="0.25">
      <c r="B47" s="3"/>
      <c r="C47" s="96" t="s">
        <v>204</v>
      </c>
      <c r="L47" s="3"/>
    </row>
    <row r="48" spans="2:12" s="2" customFormat="1" ht="16.5" customHeight="1" x14ac:dyDescent="0.25">
      <c r="B48" s="3"/>
      <c r="E48" s="137" t="str">
        <f>E7</f>
        <v>Polní cesta VC2</v>
      </c>
      <c r="F48" s="138"/>
      <c r="G48" s="138"/>
      <c r="H48" s="138"/>
      <c r="L48" s="3"/>
    </row>
    <row r="49" spans="2:47" s="2" customFormat="1" ht="12" customHeight="1" x14ac:dyDescent="0.25">
      <c r="B49" s="3"/>
      <c r="C49" s="96" t="s">
        <v>203</v>
      </c>
      <c r="L49" s="3"/>
    </row>
    <row r="50" spans="2:47" s="2" customFormat="1" ht="16.5" customHeight="1" x14ac:dyDescent="0.25">
      <c r="B50" s="3"/>
      <c r="E50" s="135" t="str">
        <f>E9</f>
        <v>SO 801 - Výsadba zeleně</v>
      </c>
      <c r="F50" s="136"/>
      <c r="G50" s="136"/>
      <c r="H50" s="136"/>
      <c r="L50" s="3"/>
    </row>
    <row r="51" spans="2:47" s="2" customFormat="1" ht="6.95" customHeight="1" x14ac:dyDescent="0.25">
      <c r="B51" s="3"/>
      <c r="L51" s="3"/>
    </row>
    <row r="52" spans="2:47" s="2" customFormat="1" ht="12" customHeight="1" x14ac:dyDescent="0.25">
      <c r="B52" s="3"/>
      <c r="C52" s="96" t="s">
        <v>202</v>
      </c>
      <c r="F52" s="97" t="str">
        <f>F12</f>
        <v>Újezd u Krásné</v>
      </c>
      <c r="I52" s="96" t="s">
        <v>201</v>
      </c>
      <c r="J52" s="98" t="str">
        <f>IF(J12="","",J12)</f>
        <v>15. 8. 2023</v>
      </c>
      <c r="L52" s="3"/>
    </row>
    <row r="53" spans="2:47" s="2" customFormat="1" ht="6.95" customHeight="1" x14ac:dyDescent="0.25">
      <c r="B53" s="3"/>
      <c r="L53" s="3"/>
    </row>
    <row r="54" spans="2:47" s="2" customFormat="1" ht="15.2" customHeight="1" x14ac:dyDescent="0.25">
      <c r="B54" s="3"/>
      <c r="C54" s="96" t="s">
        <v>200</v>
      </c>
      <c r="F54" s="97" t="str">
        <f>E15</f>
        <v xml:space="preserve"> </v>
      </c>
      <c r="I54" s="96" t="s">
        <v>199</v>
      </c>
      <c r="J54" s="95" t="str">
        <f>E21</f>
        <v xml:space="preserve"> </v>
      </c>
      <c r="L54" s="3"/>
    </row>
    <row r="55" spans="2:47" s="2" customFormat="1" ht="15.2" customHeight="1" x14ac:dyDescent="0.25">
      <c r="B55" s="3"/>
      <c r="C55" s="96" t="s">
        <v>198</v>
      </c>
      <c r="F55" s="97" t="str">
        <f>IF(E18="","",E18)</f>
        <v>Vyplň údaj</v>
      </c>
      <c r="I55" s="96" t="s">
        <v>197</v>
      </c>
      <c r="J55" s="95" t="str">
        <f>E24</f>
        <v xml:space="preserve"> </v>
      </c>
      <c r="L55" s="3"/>
    </row>
    <row r="56" spans="2:47" s="2" customFormat="1" ht="10.35" customHeight="1" x14ac:dyDescent="0.25">
      <c r="B56" s="3"/>
      <c r="L56" s="3"/>
    </row>
    <row r="57" spans="2:47" s="2" customFormat="1" ht="29.25" customHeight="1" x14ac:dyDescent="0.25">
      <c r="B57" s="3"/>
      <c r="C57" s="116" t="s">
        <v>210</v>
      </c>
      <c r="D57" s="114"/>
      <c r="E57" s="114"/>
      <c r="F57" s="114"/>
      <c r="G57" s="114"/>
      <c r="H57" s="114"/>
      <c r="I57" s="114"/>
      <c r="J57" s="115" t="s">
        <v>189</v>
      </c>
      <c r="K57" s="114"/>
      <c r="L57" s="3"/>
    </row>
    <row r="58" spans="2:47" s="2" customFormat="1" ht="10.35" customHeight="1" x14ac:dyDescent="0.25">
      <c r="B58" s="3"/>
      <c r="L58" s="3"/>
    </row>
    <row r="59" spans="2:47" s="2" customFormat="1" ht="22.9" customHeight="1" x14ac:dyDescent="0.25">
      <c r="B59" s="3"/>
      <c r="C59" s="113" t="s">
        <v>209</v>
      </c>
      <c r="J59" s="112">
        <f>J82</f>
        <v>0</v>
      </c>
      <c r="L59" s="3"/>
      <c r="AU59" s="6" t="s">
        <v>179</v>
      </c>
    </row>
    <row r="60" spans="2:47" s="107" customFormat="1" ht="24.95" customHeight="1" x14ac:dyDescent="0.25">
      <c r="B60" s="108"/>
      <c r="D60" s="111" t="s">
        <v>208</v>
      </c>
      <c r="E60" s="110"/>
      <c r="F60" s="110"/>
      <c r="G60" s="110"/>
      <c r="H60" s="110"/>
      <c r="I60" s="110"/>
      <c r="J60" s="109">
        <f>J83</f>
        <v>0</v>
      </c>
      <c r="L60" s="108"/>
    </row>
    <row r="61" spans="2:47" s="102" customFormat="1" ht="19.899999999999999" customHeight="1" x14ac:dyDescent="0.25">
      <c r="B61" s="103"/>
      <c r="D61" s="106" t="s">
        <v>207</v>
      </c>
      <c r="E61" s="105"/>
      <c r="F61" s="105"/>
      <c r="G61" s="105"/>
      <c r="H61" s="105"/>
      <c r="I61" s="105"/>
      <c r="J61" s="104">
        <f>J84</f>
        <v>0</v>
      </c>
      <c r="L61" s="103"/>
    </row>
    <row r="62" spans="2:47" s="102" customFormat="1" ht="19.899999999999999" customHeight="1" x14ac:dyDescent="0.25">
      <c r="B62" s="103"/>
      <c r="D62" s="106" t="s">
        <v>206</v>
      </c>
      <c r="E62" s="105"/>
      <c r="F62" s="105"/>
      <c r="G62" s="105"/>
      <c r="H62" s="105"/>
      <c r="I62" s="105"/>
      <c r="J62" s="104">
        <f>J177</f>
        <v>0</v>
      </c>
      <c r="L62" s="103"/>
    </row>
    <row r="63" spans="2:47" s="2" customFormat="1" ht="21.75" customHeight="1" x14ac:dyDescent="0.25">
      <c r="B63" s="3"/>
      <c r="L63" s="3"/>
    </row>
    <row r="64" spans="2:47" s="2" customFormat="1" ht="6.95" customHeight="1" x14ac:dyDescent="0.25">
      <c r="B64" s="5"/>
      <c r="C64" s="4"/>
      <c r="D64" s="4"/>
      <c r="E64" s="4"/>
      <c r="F64" s="4"/>
      <c r="G64" s="4"/>
      <c r="H64" s="4"/>
      <c r="I64" s="4"/>
      <c r="J64" s="4"/>
      <c r="K64" s="4"/>
      <c r="L64" s="3"/>
    </row>
    <row r="68" spans="2:12" s="2" customFormat="1" ht="6.95" customHeight="1" x14ac:dyDescent="0.25">
      <c r="B68" s="101"/>
      <c r="C68" s="100"/>
      <c r="D68" s="100"/>
      <c r="E68" s="100"/>
      <c r="F68" s="100"/>
      <c r="G68" s="100"/>
      <c r="H68" s="100"/>
      <c r="I68" s="100"/>
      <c r="J68" s="100"/>
      <c r="K68" s="100"/>
      <c r="L68" s="3"/>
    </row>
    <row r="69" spans="2:12" s="2" customFormat="1" ht="24.95" customHeight="1" x14ac:dyDescent="0.25">
      <c r="B69" s="3"/>
      <c r="C69" s="99" t="s">
        <v>205</v>
      </c>
      <c r="L69" s="3"/>
    </row>
    <row r="70" spans="2:12" s="2" customFormat="1" ht="6.95" customHeight="1" x14ac:dyDescent="0.25">
      <c r="B70" s="3"/>
      <c r="L70" s="3"/>
    </row>
    <row r="71" spans="2:12" s="2" customFormat="1" ht="12" customHeight="1" x14ac:dyDescent="0.25">
      <c r="B71" s="3"/>
      <c r="C71" s="96" t="s">
        <v>204</v>
      </c>
      <c r="L71" s="3"/>
    </row>
    <row r="72" spans="2:12" s="2" customFormat="1" ht="16.5" customHeight="1" x14ac:dyDescent="0.25">
      <c r="B72" s="3"/>
      <c r="E72" s="137" t="str">
        <f>E7</f>
        <v>Polní cesta VC2</v>
      </c>
      <c r="F72" s="138"/>
      <c r="G72" s="138"/>
      <c r="H72" s="138"/>
      <c r="L72" s="3"/>
    </row>
    <row r="73" spans="2:12" s="2" customFormat="1" ht="12" customHeight="1" x14ac:dyDescent="0.25">
      <c r="B73" s="3"/>
      <c r="C73" s="96" t="s">
        <v>203</v>
      </c>
      <c r="L73" s="3"/>
    </row>
    <row r="74" spans="2:12" s="2" customFormat="1" ht="16.5" customHeight="1" x14ac:dyDescent="0.25">
      <c r="B74" s="3"/>
      <c r="E74" s="135" t="str">
        <f>E9</f>
        <v>SO 801 - Výsadba zeleně</v>
      </c>
      <c r="F74" s="136"/>
      <c r="G74" s="136"/>
      <c r="H74" s="136"/>
      <c r="L74" s="3"/>
    </row>
    <row r="75" spans="2:12" s="2" customFormat="1" ht="6.95" customHeight="1" x14ac:dyDescent="0.25">
      <c r="B75" s="3"/>
      <c r="L75" s="3"/>
    </row>
    <row r="76" spans="2:12" s="2" customFormat="1" ht="12" customHeight="1" x14ac:dyDescent="0.25">
      <c r="B76" s="3"/>
      <c r="C76" s="96" t="s">
        <v>202</v>
      </c>
      <c r="F76" s="97" t="str">
        <f>F12</f>
        <v>Újezd u Krásné</v>
      </c>
      <c r="I76" s="96" t="s">
        <v>201</v>
      </c>
      <c r="J76" s="98" t="str">
        <f>IF(J12="","",J12)</f>
        <v>15. 8. 2023</v>
      </c>
      <c r="L76" s="3"/>
    </row>
    <row r="77" spans="2:12" s="2" customFormat="1" ht="6.95" customHeight="1" x14ac:dyDescent="0.25">
      <c r="B77" s="3"/>
      <c r="L77" s="3"/>
    </row>
    <row r="78" spans="2:12" s="2" customFormat="1" ht="15.2" customHeight="1" x14ac:dyDescent="0.25">
      <c r="B78" s="3"/>
      <c r="C78" s="96" t="s">
        <v>200</v>
      </c>
      <c r="F78" s="97" t="str">
        <f>E15</f>
        <v xml:space="preserve"> </v>
      </c>
      <c r="I78" s="96" t="s">
        <v>199</v>
      </c>
      <c r="J78" s="95" t="str">
        <f>E21</f>
        <v xml:space="preserve"> </v>
      </c>
      <c r="L78" s="3"/>
    </row>
    <row r="79" spans="2:12" s="2" customFormat="1" ht="15.2" customHeight="1" x14ac:dyDescent="0.25">
      <c r="B79" s="3"/>
      <c r="C79" s="96" t="s">
        <v>198</v>
      </c>
      <c r="F79" s="97" t="str">
        <f>IF(E18="","",E18)</f>
        <v>Vyplň údaj</v>
      </c>
      <c r="I79" s="96" t="s">
        <v>197</v>
      </c>
      <c r="J79" s="95" t="str">
        <f>E24</f>
        <v xml:space="preserve"> </v>
      </c>
      <c r="L79" s="3"/>
    </row>
    <row r="80" spans="2:12" s="2" customFormat="1" ht="10.35" customHeight="1" x14ac:dyDescent="0.25">
      <c r="B80" s="3"/>
      <c r="L80" s="3"/>
    </row>
    <row r="81" spans="2:65" s="86" customFormat="1" ht="29.25" customHeight="1" x14ac:dyDescent="0.25">
      <c r="B81" s="90"/>
      <c r="C81" s="94" t="s">
        <v>196</v>
      </c>
      <c r="D81" s="93" t="s">
        <v>195</v>
      </c>
      <c r="E81" s="93" t="s">
        <v>194</v>
      </c>
      <c r="F81" s="93" t="s">
        <v>193</v>
      </c>
      <c r="G81" s="93" t="s">
        <v>192</v>
      </c>
      <c r="H81" s="93" t="s">
        <v>191</v>
      </c>
      <c r="I81" s="93" t="s">
        <v>190</v>
      </c>
      <c r="J81" s="92" t="s">
        <v>189</v>
      </c>
      <c r="K81" s="91" t="s">
        <v>188</v>
      </c>
      <c r="L81" s="90"/>
      <c r="M81" s="89" t="s">
        <v>11</v>
      </c>
      <c r="N81" s="88" t="s">
        <v>187</v>
      </c>
      <c r="O81" s="88" t="s">
        <v>186</v>
      </c>
      <c r="P81" s="88" t="s">
        <v>185</v>
      </c>
      <c r="Q81" s="88" t="s">
        <v>184</v>
      </c>
      <c r="R81" s="88" t="s">
        <v>183</v>
      </c>
      <c r="S81" s="88" t="s">
        <v>182</v>
      </c>
      <c r="T81" s="87" t="s">
        <v>181</v>
      </c>
    </row>
    <row r="82" spans="2:65" s="2" customFormat="1" ht="22.9" customHeight="1" x14ac:dyDescent="0.25">
      <c r="B82" s="3"/>
      <c r="C82" s="85" t="s">
        <v>180</v>
      </c>
      <c r="J82" s="84">
        <f>BK82</f>
        <v>0</v>
      </c>
      <c r="L82" s="3"/>
      <c r="M82" s="83"/>
      <c r="N82" s="81"/>
      <c r="O82" s="81"/>
      <c r="P82" s="82">
        <f>P83</f>
        <v>0</v>
      </c>
      <c r="Q82" s="81"/>
      <c r="R82" s="82">
        <f>R83</f>
        <v>10.920320206000001</v>
      </c>
      <c r="S82" s="81"/>
      <c r="T82" s="80">
        <f>T83</f>
        <v>0</v>
      </c>
      <c r="AT82" s="6" t="s">
        <v>16</v>
      </c>
      <c r="AU82" s="6" t="s">
        <v>179</v>
      </c>
      <c r="BK82" s="79">
        <f>BK83</f>
        <v>0</v>
      </c>
    </row>
    <row r="83" spans="2:65" s="31" customFormat="1" ht="25.9" customHeight="1" x14ac:dyDescent="0.2">
      <c r="B83" s="38"/>
      <c r="D83" s="33" t="s">
        <v>16</v>
      </c>
      <c r="E83" s="78" t="s">
        <v>178</v>
      </c>
      <c r="F83" s="78" t="s">
        <v>177</v>
      </c>
      <c r="I83" s="40"/>
      <c r="J83" s="77">
        <f>BK83</f>
        <v>0</v>
      </c>
      <c r="L83" s="38"/>
      <c r="M83" s="37"/>
      <c r="P83" s="36">
        <f>P84+P177</f>
        <v>0</v>
      </c>
      <c r="R83" s="36">
        <f>R84+R177</f>
        <v>10.920320206000001</v>
      </c>
      <c r="T83" s="35">
        <f>T84+T177</f>
        <v>0</v>
      </c>
      <c r="AR83" s="33" t="s">
        <v>7</v>
      </c>
      <c r="AT83" s="34" t="s">
        <v>16</v>
      </c>
      <c r="AU83" s="34" t="s">
        <v>130</v>
      </c>
      <c r="AY83" s="33" t="s">
        <v>8</v>
      </c>
      <c r="BK83" s="32">
        <f>BK84+BK177</f>
        <v>0</v>
      </c>
    </row>
    <row r="84" spans="2:65" s="31" customFormat="1" ht="22.9" customHeight="1" x14ac:dyDescent="0.2">
      <c r="B84" s="38"/>
      <c r="D84" s="33" t="s">
        <v>16</v>
      </c>
      <c r="E84" s="41" t="s">
        <v>7</v>
      </c>
      <c r="F84" s="41" t="s">
        <v>176</v>
      </c>
      <c r="I84" s="40"/>
      <c r="J84" s="39">
        <f>BK84</f>
        <v>0</v>
      </c>
      <c r="L84" s="38"/>
      <c r="M84" s="37"/>
      <c r="P84" s="36">
        <f>SUM(P85:P176)</f>
        <v>0</v>
      </c>
      <c r="R84" s="36">
        <f>SUM(R85:R176)</f>
        <v>10.920320206000001</v>
      </c>
      <c r="T84" s="35">
        <f>SUM(T85:T176)</f>
        <v>0</v>
      </c>
      <c r="AR84" s="33" t="s">
        <v>7</v>
      </c>
      <c r="AT84" s="34" t="s">
        <v>16</v>
      </c>
      <c r="AU84" s="34" t="s">
        <v>7</v>
      </c>
      <c r="AY84" s="33" t="s">
        <v>8</v>
      </c>
      <c r="BK84" s="32">
        <f>SUM(BK85:BK176)</f>
        <v>0</v>
      </c>
    </row>
    <row r="85" spans="2:65" s="2" customFormat="1" ht="16.5" customHeight="1" x14ac:dyDescent="0.25">
      <c r="B85" s="3"/>
      <c r="C85" s="30" t="s">
        <v>175</v>
      </c>
      <c r="D85" s="30" t="s">
        <v>9</v>
      </c>
      <c r="E85" s="29" t="s">
        <v>174</v>
      </c>
      <c r="F85" s="28" t="s">
        <v>173</v>
      </c>
      <c r="G85" s="27" t="s">
        <v>148</v>
      </c>
      <c r="H85" s="26">
        <v>5823.78</v>
      </c>
      <c r="I85" s="25"/>
      <c r="J85" s="24">
        <f>ROUND(I85*H85,2)</f>
        <v>0</v>
      </c>
      <c r="K85" s="23"/>
      <c r="L85" s="3"/>
      <c r="M85" s="22" t="s">
        <v>11</v>
      </c>
      <c r="N85" s="21" t="s">
        <v>10</v>
      </c>
      <c r="P85" s="20">
        <f>O85*H85</f>
        <v>0</v>
      </c>
      <c r="Q85" s="20">
        <v>0</v>
      </c>
      <c r="R85" s="20">
        <f>Q85*H85</f>
        <v>0</v>
      </c>
      <c r="S85" s="20">
        <v>0</v>
      </c>
      <c r="T85" s="19">
        <f>S85*H85</f>
        <v>0</v>
      </c>
      <c r="AR85" s="17" t="s">
        <v>6</v>
      </c>
      <c r="AT85" s="17" t="s">
        <v>9</v>
      </c>
      <c r="AU85" s="17" t="s">
        <v>0</v>
      </c>
      <c r="AY85" s="6" t="s">
        <v>8</v>
      </c>
      <c r="BE85" s="18">
        <f>IF(N85="základní",J85,0)</f>
        <v>0</v>
      </c>
      <c r="BF85" s="18">
        <f>IF(N85="snížená",J85,0)</f>
        <v>0</v>
      </c>
      <c r="BG85" s="18">
        <f>IF(N85="zákl. přenesená",J85,0)</f>
        <v>0</v>
      </c>
      <c r="BH85" s="18">
        <f>IF(N85="sníž. přenesená",J85,0)</f>
        <v>0</v>
      </c>
      <c r="BI85" s="18">
        <f>IF(N85="nulová",J85,0)</f>
        <v>0</v>
      </c>
      <c r="BJ85" s="6" t="s">
        <v>7</v>
      </c>
      <c r="BK85" s="18">
        <f>ROUND(I85*H85,2)</f>
        <v>0</v>
      </c>
      <c r="BL85" s="6" t="s">
        <v>6</v>
      </c>
      <c r="BM85" s="17" t="s">
        <v>172</v>
      </c>
    </row>
    <row r="86" spans="2:65" s="2" customFormat="1" x14ac:dyDescent="0.25">
      <c r="B86" s="3"/>
      <c r="D86" s="16" t="s">
        <v>3</v>
      </c>
      <c r="F86" s="15" t="s">
        <v>171</v>
      </c>
      <c r="I86" s="10"/>
      <c r="L86" s="3"/>
      <c r="M86" s="14"/>
      <c r="T86" s="13"/>
      <c r="AT86" s="6" t="s">
        <v>3</v>
      </c>
      <c r="AU86" s="6" t="s">
        <v>0</v>
      </c>
    </row>
    <row r="87" spans="2:65" s="2" customFormat="1" x14ac:dyDescent="0.25">
      <c r="B87" s="3"/>
      <c r="D87" s="12" t="s">
        <v>1</v>
      </c>
      <c r="F87" s="11" t="s">
        <v>170</v>
      </c>
      <c r="I87" s="10"/>
      <c r="L87" s="3"/>
      <c r="M87" s="14"/>
      <c r="T87" s="13"/>
      <c r="AT87" s="6" t="s">
        <v>1</v>
      </c>
      <c r="AU87" s="6" t="s">
        <v>0</v>
      </c>
    </row>
    <row r="88" spans="2:65" s="42" customFormat="1" x14ac:dyDescent="0.25">
      <c r="B88" s="46"/>
      <c r="D88" s="16" t="s">
        <v>20</v>
      </c>
      <c r="E88" s="43" t="s">
        <v>11</v>
      </c>
      <c r="F88" s="49" t="s">
        <v>169</v>
      </c>
      <c r="H88" s="48">
        <v>5380</v>
      </c>
      <c r="I88" s="47"/>
      <c r="L88" s="46"/>
      <c r="M88" s="45"/>
      <c r="T88" s="44"/>
      <c r="AT88" s="43" t="s">
        <v>20</v>
      </c>
      <c r="AU88" s="43" t="s">
        <v>0</v>
      </c>
      <c r="AV88" s="42" t="s">
        <v>0</v>
      </c>
      <c r="AW88" s="42" t="s">
        <v>19</v>
      </c>
      <c r="AX88" s="42" t="s">
        <v>130</v>
      </c>
      <c r="AY88" s="43" t="s">
        <v>8</v>
      </c>
    </row>
    <row r="89" spans="2:65" s="42" customFormat="1" x14ac:dyDescent="0.25">
      <c r="B89" s="46"/>
      <c r="D89" s="16" t="s">
        <v>20</v>
      </c>
      <c r="E89" s="43" t="s">
        <v>11</v>
      </c>
      <c r="F89" s="49" t="s">
        <v>143</v>
      </c>
      <c r="H89" s="48">
        <v>443.78</v>
      </c>
      <c r="I89" s="47"/>
      <c r="L89" s="46"/>
      <c r="M89" s="45"/>
      <c r="T89" s="44"/>
      <c r="AT89" s="43" t="s">
        <v>20</v>
      </c>
      <c r="AU89" s="43" t="s">
        <v>0</v>
      </c>
      <c r="AV89" s="42" t="s">
        <v>0</v>
      </c>
      <c r="AW89" s="42" t="s">
        <v>19</v>
      </c>
      <c r="AX89" s="42" t="s">
        <v>130</v>
      </c>
      <c r="AY89" s="43" t="s">
        <v>8</v>
      </c>
    </row>
    <row r="90" spans="2:65" s="62" customFormat="1" x14ac:dyDescent="0.25">
      <c r="B90" s="66"/>
      <c r="D90" s="16" t="s">
        <v>20</v>
      </c>
      <c r="E90" s="63" t="s">
        <v>11</v>
      </c>
      <c r="F90" s="69" t="s">
        <v>129</v>
      </c>
      <c r="H90" s="68">
        <v>5823.78</v>
      </c>
      <c r="I90" s="67"/>
      <c r="L90" s="66"/>
      <c r="M90" s="65"/>
      <c r="T90" s="64"/>
      <c r="AT90" s="63" t="s">
        <v>20</v>
      </c>
      <c r="AU90" s="63" t="s">
        <v>0</v>
      </c>
      <c r="AV90" s="62" t="s">
        <v>6</v>
      </c>
      <c r="AW90" s="62" t="s">
        <v>19</v>
      </c>
      <c r="AX90" s="62" t="s">
        <v>7</v>
      </c>
      <c r="AY90" s="63" t="s">
        <v>8</v>
      </c>
    </row>
    <row r="91" spans="2:65" s="2" customFormat="1" ht="16.5" customHeight="1" x14ac:dyDescent="0.25">
      <c r="B91" s="3"/>
      <c r="C91" s="30" t="s">
        <v>7</v>
      </c>
      <c r="D91" s="30" t="s">
        <v>9</v>
      </c>
      <c r="E91" s="29" t="s">
        <v>168</v>
      </c>
      <c r="F91" s="28" t="s">
        <v>167</v>
      </c>
      <c r="G91" s="27" t="s">
        <v>91</v>
      </c>
      <c r="H91" s="26">
        <v>81</v>
      </c>
      <c r="I91" s="25"/>
      <c r="J91" s="24">
        <f>ROUND(I91*H91,2)</f>
        <v>0</v>
      </c>
      <c r="K91" s="23"/>
      <c r="L91" s="3"/>
      <c r="M91" s="22" t="s">
        <v>11</v>
      </c>
      <c r="N91" s="21" t="s">
        <v>10</v>
      </c>
      <c r="P91" s="20">
        <f>O91*H91</f>
        <v>0</v>
      </c>
      <c r="Q91" s="20">
        <v>0</v>
      </c>
      <c r="R91" s="20">
        <f>Q91*H91</f>
        <v>0</v>
      </c>
      <c r="S91" s="20">
        <v>0</v>
      </c>
      <c r="T91" s="19">
        <f>S91*H91</f>
        <v>0</v>
      </c>
      <c r="AR91" s="17" t="s">
        <v>6</v>
      </c>
      <c r="AT91" s="17" t="s">
        <v>9</v>
      </c>
      <c r="AU91" s="17" t="s">
        <v>0</v>
      </c>
      <c r="AY91" s="6" t="s">
        <v>8</v>
      </c>
      <c r="BE91" s="18">
        <f>IF(N91="základní",J91,0)</f>
        <v>0</v>
      </c>
      <c r="BF91" s="18">
        <f>IF(N91="snížená",J91,0)</f>
        <v>0</v>
      </c>
      <c r="BG91" s="18">
        <f>IF(N91="zákl. přenesená",J91,0)</f>
        <v>0</v>
      </c>
      <c r="BH91" s="18">
        <f>IF(N91="sníž. přenesená",J91,0)</f>
        <v>0</v>
      </c>
      <c r="BI91" s="18">
        <f>IF(N91="nulová",J91,0)</f>
        <v>0</v>
      </c>
      <c r="BJ91" s="6" t="s">
        <v>7</v>
      </c>
      <c r="BK91" s="18">
        <f>ROUND(I91*H91,2)</f>
        <v>0</v>
      </c>
      <c r="BL91" s="6" t="s">
        <v>6</v>
      </c>
      <c r="BM91" s="17" t="s">
        <v>166</v>
      </c>
    </row>
    <row r="92" spans="2:65" s="2" customFormat="1" x14ac:dyDescent="0.25">
      <c r="B92" s="3"/>
      <c r="D92" s="16" t="s">
        <v>3</v>
      </c>
      <c r="F92" s="15" t="s">
        <v>165</v>
      </c>
      <c r="I92" s="10"/>
      <c r="L92" s="3"/>
      <c r="M92" s="14"/>
      <c r="T92" s="13"/>
      <c r="AT92" s="6" t="s">
        <v>3</v>
      </c>
      <c r="AU92" s="6" t="s">
        <v>0</v>
      </c>
    </row>
    <row r="93" spans="2:65" s="2" customFormat="1" x14ac:dyDescent="0.25">
      <c r="B93" s="3"/>
      <c r="D93" s="12" t="s">
        <v>1</v>
      </c>
      <c r="F93" s="11" t="s">
        <v>164</v>
      </c>
      <c r="I93" s="10"/>
      <c r="L93" s="3"/>
      <c r="M93" s="14"/>
      <c r="T93" s="13"/>
      <c r="AT93" s="6" t="s">
        <v>1</v>
      </c>
      <c r="AU93" s="6" t="s">
        <v>0</v>
      </c>
    </row>
    <row r="94" spans="2:65" s="42" customFormat="1" x14ac:dyDescent="0.25">
      <c r="B94" s="46"/>
      <c r="D94" s="16" t="s">
        <v>20</v>
      </c>
      <c r="E94" s="43" t="s">
        <v>11</v>
      </c>
      <c r="F94" s="49" t="s">
        <v>87</v>
      </c>
      <c r="H94" s="48">
        <v>81</v>
      </c>
      <c r="I94" s="47"/>
      <c r="L94" s="46"/>
      <c r="M94" s="45"/>
      <c r="T94" s="44"/>
      <c r="AT94" s="43" t="s">
        <v>20</v>
      </c>
      <c r="AU94" s="43" t="s">
        <v>0</v>
      </c>
      <c r="AV94" s="42" t="s">
        <v>0</v>
      </c>
      <c r="AW94" s="42" t="s">
        <v>19</v>
      </c>
      <c r="AX94" s="42" t="s">
        <v>130</v>
      </c>
      <c r="AY94" s="43" t="s">
        <v>8</v>
      </c>
    </row>
    <row r="95" spans="2:65" s="62" customFormat="1" x14ac:dyDescent="0.25">
      <c r="B95" s="66"/>
      <c r="D95" s="16" t="s">
        <v>20</v>
      </c>
      <c r="E95" s="63" t="s">
        <v>11</v>
      </c>
      <c r="F95" s="69" t="s">
        <v>129</v>
      </c>
      <c r="H95" s="68">
        <v>81</v>
      </c>
      <c r="I95" s="67"/>
      <c r="L95" s="66"/>
      <c r="M95" s="65"/>
      <c r="T95" s="64"/>
      <c r="AT95" s="63" t="s">
        <v>20</v>
      </c>
      <c r="AU95" s="63" t="s">
        <v>0</v>
      </c>
      <c r="AV95" s="62" t="s">
        <v>6</v>
      </c>
      <c r="AW95" s="62" t="s">
        <v>19</v>
      </c>
      <c r="AX95" s="62" t="s">
        <v>7</v>
      </c>
      <c r="AY95" s="63" t="s">
        <v>8</v>
      </c>
    </row>
    <row r="96" spans="2:65" s="2" customFormat="1" ht="16.5" customHeight="1" x14ac:dyDescent="0.25">
      <c r="B96" s="3"/>
      <c r="C96" s="30" t="s">
        <v>163</v>
      </c>
      <c r="D96" s="30" t="s">
        <v>9</v>
      </c>
      <c r="E96" s="29" t="s">
        <v>162</v>
      </c>
      <c r="F96" s="28" t="s">
        <v>161</v>
      </c>
      <c r="G96" s="27" t="s">
        <v>148</v>
      </c>
      <c r="H96" s="26">
        <v>5380</v>
      </c>
      <c r="I96" s="25"/>
      <c r="J96" s="24">
        <f>ROUND(I96*H96,2)</f>
        <v>0</v>
      </c>
      <c r="K96" s="23"/>
      <c r="L96" s="3"/>
      <c r="M96" s="22" t="s">
        <v>11</v>
      </c>
      <c r="N96" s="21" t="s">
        <v>10</v>
      </c>
      <c r="P96" s="20">
        <f>O96*H96</f>
        <v>0</v>
      </c>
      <c r="Q96" s="20">
        <v>0</v>
      </c>
      <c r="R96" s="20">
        <f>Q96*H96</f>
        <v>0</v>
      </c>
      <c r="S96" s="20">
        <v>0</v>
      </c>
      <c r="T96" s="19">
        <f>S96*H96</f>
        <v>0</v>
      </c>
      <c r="AR96" s="17" t="s">
        <v>6</v>
      </c>
      <c r="AT96" s="17" t="s">
        <v>9</v>
      </c>
      <c r="AU96" s="17" t="s">
        <v>0</v>
      </c>
      <c r="AY96" s="6" t="s">
        <v>8</v>
      </c>
      <c r="BE96" s="18">
        <f>IF(N96="základní",J96,0)</f>
        <v>0</v>
      </c>
      <c r="BF96" s="18">
        <f>IF(N96="snížená",J96,0)</f>
        <v>0</v>
      </c>
      <c r="BG96" s="18">
        <f>IF(N96="zákl. přenesená",J96,0)</f>
        <v>0</v>
      </c>
      <c r="BH96" s="18">
        <f>IF(N96="sníž. přenesená",J96,0)</f>
        <v>0</v>
      </c>
      <c r="BI96" s="18">
        <f>IF(N96="nulová",J96,0)</f>
        <v>0</v>
      </c>
      <c r="BJ96" s="6" t="s">
        <v>7</v>
      </c>
      <c r="BK96" s="18">
        <f>ROUND(I96*H96,2)</f>
        <v>0</v>
      </c>
      <c r="BL96" s="6" t="s">
        <v>6</v>
      </c>
      <c r="BM96" s="17" t="s">
        <v>160</v>
      </c>
    </row>
    <row r="97" spans="2:65" s="2" customFormat="1" x14ac:dyDescent="0.25">
      <c r="B97" s="3"/>
      <c r="D97" s="16" t="s">
        <v>3</v>
      </c>
      <c r="F97" s="15" t="s">
        <v>159</v>
      </c>
      <c r="I97" s="10"/>
      <c r="L97" s="3"/>
      <c r="M97" s="14"/>
      <c r="T97" s="13"/>
      <c r="AT97" s="6" t="s">
        <v>3</v>
      </c>
      <c r="AU97" s="6" t="s">
        <v>0</v>
      </c>
    </row>
    <row r="98" spans="2:65" s="2" customFormat="1" x14ac:dyDescent="0.25">
      <c r="B98" s="3"/>
      <c r="D98" s="12" t="s">
        <v>1</v>
      </c>
      <c r="F98" s="11" t="s">
        <v>158</v>
      </c>
      <c r="I98" s="10"/>
      <c r="L98" s="3"/>
      <c r="M98" s="14"/>
      <c r="T98" s="13"/>
      <c r="AT98" s="6" t="s">
        <v>1</v>
      </c>
      <c r="AU98" s="6" t="s">
        <v>0</v>
      </c>
    </row>
    <row r="99" spans="2:65" s="70" customFormat="1" x14ac:dyDescent="0.25">
      <c r="B99" s="74"/>
      <c r="D99" s="16" t="s">
        <v>20</v>
      </c>
      <c r="E99" s="71" t="s">
        <v>11</v>
      </c>
      <c r="F99" s="76" t="s">
        <v>151</v>
      </c>
      <c r="H99" s="71" t="s">
        <v>11</v>
      </c>
      <c r="I99" s="75"/>
      <c r="L99" s="74"/>
      <c r="M99" s="73"/>
      <c r="T99" s="72"/>
      <c r="AT99" s="71" t="s">
        <v>20</v>
      </c>
      <c r="AU99" s="71" t="s">
        <v>0</v>
      </c>
      <c r="AV99" s="70" t="s">
        <v>7</v>
      </c>
      <c r="AW99" s="70" t="s">
        <v>19</v>
      </c>
      <c r="AX99" s="70" t="s">
        <v>130</v>
      </c>
      <c r="AY99" s="71" t="s">
        <v>8</v>
      </c>
    </row>
    <row r="100" spans="2:65" s="42" customFormat="1" x14ac:dyDescent="0.25">
      <c r="B100" s="46"/>
      <c r="D100" s="16" t="s">
        <v>20</v>
      </c>
      <c r="E100" s="43" t="s">
        <v>11</v>
      </c>
      <c r="F100" s="49" t="s">
        <v>144</v>
      </c>
      <c r="H100" s="48">
        <v>5380</v>
      </c>
      <c r="I100" s="47"/>
      <c r="L100" s="46"/>
      <c r="M100" s="45"/>
      <c r="T100" s="44"/>
      <c r="AT100" s="43" t="s">
        <v>20</v>
      </c>
      <c r="AU100" s="43" t="s">
        <v>0</v>
      </c>
      <c r="AV100" s="42" t="s">
        <v>0</v>
      </c>
      <c r="AW100" s="42" t="s">
        <v>19</v>
      </c>
      <c r="AX100" s="42" t="s">
        <v>7</v>
      </c>
      <c r="AY100" s="43" t="s">
        <v>8</v>
      </c>
    </row>
    <row r="101" spans="2:65" s="2" customFormat="1" ht="16.5" customHeight="1" x14ac:dyDescent="0.25">
      <c r="B101" s="3"/>
      <c r="C101" s="30" t="s">
        <v>157</v>
      </c>
      <c r="D101" s="30" t="s">
        <v>9</v>
      </c>
      <c r="E101" s="29" t="s">
        <v>156</v>
      </c>
      <c r="F101" s="28" t="s">
        <v>155</v>
      </c>
      <c r="G101" s="27" t="s">
        <v>148</v>
      </c>
      <c r="H101" s="26">
        <v>5380</v>
      </c>
      <c r="I101" s="25"/>
      <c r="J101" s="24">
        <f>ROUND(I101*H101,2)</f>
        <v>0</v>
      </c>
      <c r="K101" s="23"/>
      <c r="L101" s="3"/>
      <c r="M101" s="22" t="s">
        <v>11</v>
      </c>
      <c r="N101" s="21" t="s">
        <v>10</v>
      </c>
      <c r="P101" s="20">
        <f>O101*H101</f>
        <v>0</v>
      </c>
      <c r="Q101" s="20">
        <v>0</v>
      </c>
      <c r="R101" s="20">
        <f>Q101*H101</f>
        <v>0</v>
      </c>
      <c r="S101" s="20">
        <v>0</v>
      </c>
      <c r="T101" s="19">
        <f>S101*H101</f>
        <v>0</v>
      </c>
      <c r="AR101" s="17" t="s">
        <v>6</v>
      </c>
      <c r="AT101" s="17" t="s">
        <v>9</v>
      </c>
      <c r="AU101" s="17" t="s">
        <v>0</v>
      </c>
      <c r="AY101" s="6" t="s">
        <v>8</v>
      </c>
      <c r="BE101" s="18">
        <f>IF(N101="základní",J101,0)</f>
        <v>0</v>
      </c>
      <c r="BF101" s="18">
        <f>IF(N101="snížená",J101,0)</f>
        <v>0</v>
      </c>
      <c r="BG101" s="18">
        <f>IF(N101="zákl. přenesená",J101,0)</f>
        <v>0</v>
      </c>
      <c r="BH101" s="18">
        <f>IF(N101="sníž. přenesená",J101,0)</f>
        <v>0</v>
      </c>
      <c r="BI101" s="18">
        <f>IF(N101="nulová",J101,0)</f>
        <v>0</v>
      </c>
      <c r="BJ101" s="6" t="s">
        <v>7</v>
      </c>
      <c r="BK101" s="18">
        <f>ROUND(I101*H101,2)</f>
        <v>0</v>
      </c>
      <c r="BL101" s="6" t="s">
        <v>6</v>
      </c>
      <c r="BM101" s="17" t="s">
        <v>154</v>
      </c>
    </row>
    <row r="102" spans="2:65" s="2" customFormat="1" x14ac:dyDescent="0.25">
      <c r="B102" s="3"/>
      <c r="D102" s="16" t="s">
        <v>3</v>
      </c>
      <c r="F102" s="15" t="s">
        <v>153</v>
      </c>
      <c r="I102" s="10"/>
      <c r="L102" s="3"/>
      <c r="M102" s="14"/>
      <c r="T102" s="13"/>
      <c r="AT102" s="6" t="s">
        <v>3</v>
      </c>
      <c r="AU102" s="6" t="s">
        <v>0</v>
      </c>
    </row>
    <row r="103" spans="2:65" s="2" customFormat="1" x14ac:dyDescent="0.25">
      <c r="B103" s="3"/>
      <c r="D103" s="12" t="s">
        <v>1</v>
      </c>
      <c r="F103" s="11" t="s">
        <v>152</v>
      </c>
      <c r="I103" s="10"/>
      <c r="L103" s="3"/>
      <c r="M103" s="14"/>
      <c r="T103" s="13"/>
      <c r="AT103" s="6" t="s">
        <v>1</v>
      </c>
      <c r="AU103" s="6" t="s">
        <v>0</v>
      </c>
    </row>
    <row r="104" spans="2:65" s="70" customFormat="1" x14ac:dyDescent="0.25">
      <c r="B104" s="74"/>
      <c r="D104" s="16" t="s">
        <v>20</v>
      </c>
      <c r="E104" s="71" t="s">
        <v>11</v>
      </c>
      <c r="F104" s="76" t="s">
        <v>151</v>
      </c>
      <c r="H104" s="71" t="s">
        <v>11</v>
      </c>
      <c r="I104" s="75"/>
      <c r="L104" s="74"/>
      <c r="M104" s="73"/>
      <c r="T104" s="72"/>
      <c r="AT104" s="71" t="s">
        <v>20</v>
      </c>
      <c r="AU104" s="71" t="s">
        <v>0</v>
      </c>
      <c r="AV104" s="70" t="s">
        <v>7</v>
      </c>
      <c r="AW104" s="70" t="s">
        <v>19</v>
      </c>
      <c r="AX104" s="70" t="s">
        <v>130</v>
      </c>
      <c r="AY104" s="71" t="s">
        <v>8</v>
      </c>
    </row>
    <row r="105" spans="2:65" s="42" customFormat="1" x14ac:dyDescent="0.25">
      <c r="B105" s="46"/>
      <c r="D105" s="16" t="s">
        <v>20</v>
      </c>
      <c r="E105" s="43" t="s">
        <v>11</v>
      </c>
      <c r="F105" s="49" t="s">
        <v>144</v>
      </c>
      <c r="H105" s="48">
        <v>5380</v>
      </c>
      <c r="I105" s="47"/>
      <c r="L105" s="46"/>
      <c r="M105" s="45"/>
      <c r="T105" s="44"/>
      <c r="AT105" s="43" t="s">
        <v>20</v>
      </c>
      <c r="AU105" s="43" t="s">
        <v>0</v>
      </c>
      <c r="AV105" s="42" t="s">
        <v>0</v>
      </c>
      <c r="AW105" s="42" t="s">
        <v>19</v>
      </c>
      <c r="AX105" s="42" t="s">
        <v>7</v>
      </c>
      <c r="AY105" s="43" t="s">
        <v>8</v>
      </c>
    </row>
    <row r="106" spans="2:65" s="2" customFormat="1" ht="16.5" customHeight="1" x14ac:dyDescent="0.25">
      <c r="B106" s="3"/>
      <c r="C106" s="30" t="s">
        <v>150</v>
      </c>
      <c r="D106" s="30" t="s">
        <v>9</v>
      </c>
      <c r="E106" s="29" t="s">
        <v>149</v>
      </c>
      <c r="F106" s="28" t="s">
        <v>146</v>
      </c>
      <c r="G106" s="27" t="s">
        <v>148</v>
      </c>
      <c r="H106" s="26">
        <v>5823.78</v>
      </c>
      <c r="I106" s="25"/>
      <c r="J106" s="24">
        <f>ROUND(I106*H106,2)</f>
        <v>0</v>
      </c>
      <c r="K106" s="23"/>
      <c r="L106" s="3"/>
      <c r="M106" s="22" t="s">
        <v>11</v>
      </c>
      <c r="N106" s="21" t="s">
        <v>10</v>
      </c>
      <c r="P106" s="20">
        <f>O106*H106</f>
        <v>0</v>
      </c>
      <c r="Q106" s="20">
        <v>1.2727000000000001E-3</v>
      </c>
      <c r="R106" s="20">
        <f>Q106*H106</f>
        <v>7.411924806</v>
      </c>
      <c r="S106" s="20">
        <v>0</v>
      </c>
      <c r="T106" s="19">
        <f>S106*H106</f>
        <v>0</v>
      </c>
      <c r="AR106" s="17" t="s">
        <v>6</v>
      </c>
      <c r="AT106" s="17" t="s">
        <v>9</v>
      </c>
      <c r="AU106" s="17" t="s">
        <v>0</v>
      </c>
      <c r="AY106" s="6" t="s">
        <v>8</v>
      </c>
      <c r="BE106" s="18">
        <f>IF(N106="základní",J106,0)</f>
        <v>0</v>
      </c>
      <c r="BF106" s="18">
        <f>IF(N106="snížená",J106,0)</f>
        <v>0</v>
      </c>
      <c r="BG106" s="18">
        <f>IF(N106="zákl. přenesená",J106,0)</f>
        <v>0</v>
      </c>
      <c r="BH106" s="18">
        <f>IF(N106="sníž. přenesená",J106,0)</f>
        <v>0</v>
      </c>
      <c r="BI106" s="18">
        <f>IF(N106="nulová",J106,0)</f>
        <v>0</v>
      </c>
      <c r="BJ106" s="6" t="s">
        <v>7</v>
      </c>
      <c r="BK106" s="18">
        <f>ROUND(I106*H106,2)</f>
        <v>0</v>
      </c>
      <c r="BL106" s="6" t="s">
        <v>6</v>
      </c>
      <c r="BM106" s="17" t="s">
        <v>147</v>
      </c>
    </row>
    <row r="107" spans="2:65" s="2" customFormat="1" x14ac:dyDescent="0.25">
      <c r="B107" s="3"/>
      <c r="D107" s="16" t="s">
        <v>3</v>
      </c>
      <c r="F107" s="15" t="s">
        <v>146</v>
      </c>
      <c r="I107" s="10"/>
      <c r="L107" s="3"/>
      <c r="M107" s="14"/>
      <c r="T107" s="13"/>
      <c r="AT107" s="6" t="s">
        <v>3</v>
      </c>
      <c r="AU107" s="6" t="s">
        <v>0</v>
      </c>
    </row>
    <row r="108" spans="2:65" s="2" customFormat="1" x14ac:dyDescent="0.25">
      <c r="B108" s="3"/>
      <c r="D108" s="12" t="s">
        <v>1</v>
      </c>
      <c r="F108" s="11" t="s">
        <v>145</v>
      </c>
      <c r="I108" s="10"/>
      <c r="L108" s="3"/>
      <c r="M108" s="14"/>
      <c r="T108" s="13"/>
      <c r="AT108" s="6" t="s">
        <v>1</v>
      </c>
      <c r="AU108" s="6" t="s">
        <v>0</v>
      </c>
    </row>
    <row r="109" spans="2:65" s="42" customFormat="1" x14ac:dyDescent="0.25">
      <c r="B109" s="46"/>
      <c r="D109" s="16" t="s">
        <v>20</v>
      </c>
      <c r="E109" s="43" t="s">
        <v>11</v>
      </c>
      <c r="F109" s="49" t="s">
        <v>144</v>
      </c>
      <c r="H109" s="48">
        <v>5380</v>
      </c>
      <c r="I109" s="47"/>
      <c r="L109" s="46"/>
      <c r="M109" s="45"/>
      <c r="T109" s="44"/>
      <c r="AT109" s="43" t="s">
        <v>20</v>
      </c>
      <c r="AU109" s="43" t="s">
        <v>0</v>
      </c>
      <c r="AV109" s="42" t="s">
        <v>0</v>
      </c>
      <c r="AW109" s="42" t="s">
        <v>19</v>
      </c>
      <c r="AX109" s="42" t="s">
        <v>130</v>
      </c>
      <c r="AY109" s="43" t="s">
        <v>8</v>
      </c>
    </row>
    <row r="110" spans="2:65" s="42" customFormat="1" x14ac:dyDescent="0.25">
      <c r="B110" s="46"/>
      <c r="D110" s="16" t="s">
        <v>20</v>
      </c>
      <c r="E110" s="43" t="s">
        <v>11</v>
      </c>
      <c r="F110" s="49" t="s">
        <v>143</v>
      </c>
      <c r="H110" s="48">
        <v>443.78</v>
      </c>
      <c r="I110" s="47"/>
      <c r="L110" s="46"/>
      <c r="M110" s="45"/>
      <c r="T110" s="44"/>
      <c r="AT110" s="43" t="s">
        <v>20</v>
      </c>
      <c r="AU110" s="43" t="s">
        <v>0</v>
      </c>
      <c r="AV110" s="42" t="s">
        <v>0</v>
      </c>
      <c r="AW110" s="42" t="s">
        <v>19</v>
      </c>
      <c r="AX110" s="42" t="s">
        <v>130</v>
      </c>
      <c r="AY110" s="43" t="s">
        <v>8</v>
      </c>
    </row>
    <row r="111" spans="2:65" s="62" customFormat="1" x14ac:dyDescent="0.25">
      <c r="B111" s="66"/>
      <c r="D111" s="16" t="s">
        <v>20</v>
      </c>
      <c r="E111" s="63" t="s">
        <v>11</v>
      </c>
      <c r="F111" s="69" t="s">
        <v>129</v>
      </c>
      <c r="H111" s="68">
        <v>5823.78</v>
      </c>
      <c r="I111" s="67"/>
      <c r="L111" s="66"/>
      <c r="M111" s="65"/>
      <c r="T111" s="64"/>
      <c r="AT111" s="63" t="s">
        <v>20</v>
      </c>
      <c r="AU111" s="63" t="s">
        <v>0</v>
      </c>
      <c r="AV111" s="62" t="s">
        <v>6</v>
      </c>
      <c r="AW111" s="62" t="s">
        <v>19</v>
      </c>
      <c r="AX111" s="62" t="s">
        <v>7</v>
      </c>
      <c r="AY111" s="63" t="s">
        <v>8</v>
      </c>
    </row>
    <row r="112" spans="2:65" s="2" customFormat="1" ht="16.5" customHeight="1" x14ac:dyDescent="0.25">
      <c r="B112" s="3"/>
      <c r="C112" s="61" t="s">
        <v>142</v>
      </c>
      <c r="D112" s="61" t="s">
        <v>47</v>
      </c>
      <c r="E112" s="60" t="s">
        <v>141</v>
      </c>
      <c r="F112" s="59" t="s">
        <v>139</v>
      </c>
      <c r="G112" s="58" t="s">
        <v>49</v>
      </c>
      <c r="H112" s="57">
        <v>145.595</v>
      </c>
      <c r="I112" s="56"/>
      <c r="J112" s="55">
        <f>ROUND(I112*H112,2)</f>
        <v>0</v>
      </c>
      <c r="K112" s="54"/>
      <c r="L112" s="53"/>
      <c r="M112" s="52" t="s">
        <v>11</v>
      </c>
      <c r="N112" s="51" t="s">
        <v>10</v>
      </c>
      <c r="P112" s="20">
        <f>O112*H112</f>
        <v>0</v>
      </c>
      <c r="Q112" s="20">
        <v>1E-3</v>
      </c>
      <c r="R112" s="20">
        <f>Q112*H112</f>
        <v>0.145595</v>
      </c>
      <c r="S112" s="20">
        <v>0</v>
      </c>
      <c r="T112" s="19">
        <f>S112*H112</f>
        <v>0</v>
      </c>
      <c r="AR112" s="17" t="s">
        <v>48</v>
      </c>
      <c r="AT112" s="17" t="s">
        <v>47</v>
      </c>
      <c r="AU112" s="17" t="s">
        <v>0</v>
      </c>
      <c r="AY112" s="6" t="s">
        <v>8</v>
      </c>
      <c r="BE112" s="18">
        <f>IF(N112="základní",J112,0)</f>
        <v>0</v>
      </c>
      <c r="BF112" s="18">
        <f>IF(N112="snížená",J112,0)</f>
        <v>0</v>
      </c>
      <c r="BG112" s="18">
        <f>IF(N112="zákl. přenesená",J112,0)</f>
        <v>0</v>
      </c>
      <c r="BH112" s="18">
        <f>IF(N112="sníž. přenesená",J112,0)</f>
        <v>0</v>
      </c>
      <c r="BI112" s="18">
        <f>IF(N112="nulová",J112,0)</f>
        <v>0</v>
      </c>
      <c r="BJ112" s="6" t="s">
        <v>7</v>
      </c>
      <c r="BK112" s="18">
        <f>ROUND(I112*H112,2)</f>
        <v>0</v>
      </c>
      <c r="BL112" s="6" t="s">
        <v>6</v>
      </c>
      <c r="BM112" s="17" t="s">
        <v>140</v>
      </c>
    </row>
    <row r="113" spans="2:65" s="2" customFormat="1" x14ac:dyDescent="0.25">
      <c r="B113" s="3"/>
      <c r="D113" s="16" t="s">
        <v>3</v>
      </c>
      <c r="F113" s="15" t="s">
        <v>139</v>
      </c>
      <c r="I113" s="10"/>
      <c r="L113" s="3"/>
      <c r="M113" s="14"/>
      <c r="T113" s="13"/>
      <c r="AT113" s="6" t="s">
        <v>3</v>
      </c>
      <c r="AU113" s="6" t="s">
        <v>0</v>
      </c>
    </row>
    <row r="114" spans="2:65" s="42" customFormat="1" x14ac:dyDescent="0.25">
      <c r="B114" s="46"/>
      <c r="D114" s="16" t="s">
        <v>20</v>
      </c>
      <c r="F114" s="49" t="s">
        <v>138</v>
      </c>
      <c r="H114" s="48">
        <v>145.595</v>
      </c>
      <c r="I114" s="47"/>
      <c r="L114" s="46"/>
      <c r="M114" s="45"/>
      <c r="T114" s="44"/>
      <c r="AT114" s="43" t="s">
        <v>20</v>
      </c>
      <c r="AU114" s="43" t="s">
        <v>0</v>
      </c>
      <c r="AV114" s="42" t="s">
        <v>0</v>
      </c>
      <c r="AW114" s="42" t="s">
        <v>137</v>
      </c>
      <c r="AX114" s="42" t="s">
        <v>7</v>
      </c>
      <c r="AY114" s="43" t="s">
        <v>8</v>
      </c>
    </row>
    <row r="115" spans="2:65" s="2" customFormat="1" ht="16.5" customHeight="1" x14ac:dyDescent="0.25">
      <c r="B115" s="3"/>
      <c r="C115" s="30" t="s">
        <v>136</v>
      </c>
      <c r="D115" s="30" t="s">
        <v>9</v>
      </c>
      <c r="E115" s="29" t="s">
        <v>135</v>
      </c>
      <c r="F115" s="28" t="s">
        <v>134</v>
      </c>
      <c r="G115" s="27" t="s">
        <v>91</v>
      </c>
      <c r="H115" s="26">
        <v>81</v>
      </c>
      <c r="I115" s="25"/>
      <c r="J115" s="24">
        <f>ROUND(I115*H115,2)</f>
        <v>0</v>
      </c>
      <c r="K115" s="23"/>
      <c r="L115" s="3"/>
      <c r="M115" s="22" t="s">
        <v>11</v>
      </c>
      <c r="N115" s="21" t="s">
        <v>10</v>
      </c>
      <c r="P115" s="20">
        <f>O115*H115</f>
        <v>0</v>
      </c>
      <c r="Q115" s="20">
        <v>0</v>
      </c>
      <c r="R115" s="20">
        <f>Q115*H115</f>
        <v>0</v>
      </c>
      <c r="S115" s="20">
        <v>0</v>
      </c>
      <c r="T115" s="19">
        <f>S115*H115</f>
        <v>0</v>
      </c>
      <c r="AR115" s="17" t="s">
        <v>6</v>
      </c>
      <c r="AT115" s="17" t="s">
        <v>9</v>
      </c>
      <c r="AU115" s="17" t="s">
        <v>0</v>
      </c>
      <c r="AY115" s="6" t="s">
        <v>8</v>
      </c>
      <c r="BE115" s="18">
        <f>IF(N115="základní",J115,0)</f>
        <v>0</v>
      </c>
      <c r="BF115" s="18">
        <f>IF(N115="snížená",J115,0)</f>
        <v>0</v>
      </c>
      <c r="BG115" s="18">
        <f>IF(N115="zákl. přenesená",J115,0)</f>
        <v>0</v>
      </c>
      <c r="BH115" s="18">
        <f>IF(N115="sníž. přenesená",J115,0)</f>
        <v>0</v>
      </c>
      <c r="BI115" s="18">
        <f>IF(N115="nulová",J115,0)</f>
        <v>0</v>
      </c>
      <c r="BJ115" s="6" t="s">
        <v>7</v>
      </c>
      <c r="BK115" s="18">
        <f>ROUND(I115*H115,2)</f>
        <v>0</v>
      </c>
      <c r="BL115" s="6" t="s">
        <v>6</v>
      </c>
      <c r="BM115" s="17" t="s">
        <v>133</v>
      </c>
    </row>
    <row r="116" spans="2:65" s="2" customFormat="1" x14ac:dyDescent="0.25">
      <c r="B116" s="3"/>
      <c r="D116" s="16" t="s">
        <v>3</v>
      </c>
      <c r="F116" s="15" t="s">
        <v>132</v>
      </c>
      <c r="I116" s="10"/>
      <c r="L116" s="3"/>
      <c r="M116" s="14"/>
      <c r="T116" s="13"/>
      <c r="AT116" s="6" t="s">
        <v>3</v>
      </c>
      <c r="AU116" s="6" t="s">
        <v>0</v>
      </c>
    </row>
    <row r="117" spans="2:65" s="2" customFormat="1" x14ac:dyDescent="0.25">
      <c r="B117" s="3"/>
      <c r="D117" s="12" t="s">
        <v>1</v>
      </c>
      <c r="F117" s="11" t="s">
        <v>131</v>
      </c>
      <c r="I117" s="10"/>
      <c r="L117" s="3"/>
      <c r="M117" s="14"/>
      <c r="T117" s="13"/>
      <c r="AT117" s="6" t="s">
        <v>1</v>
      </c>
      <c r="AU117" s="6" t="s">
        <v>0</v>
      </c>
    </row>
    <row r="118" spans="2:65" s="42" customFormat="1" x14ac:dyDescent="0.25">
      <c r="B118" s="46"/>
      <c r="D118" s="16" t="s">
        <v>20</v>
      </c>
      <c r="E118" s="43" t="s">
        <v>11</v>
      </c>
      <c r="F118" s="49" t="s">
        <v>87</v>
      </c>
      <c r="H118" s="48">
        <v>81</v>
      </c>
      <c r="I118" s="47"/>
      <c r="L118" s="46"/>
      <c r="M118" s="45"/>
      <c r="T118" s="44"/>
      <c r="AT118" s="43" t="s">
        <v>20</v>
      </c>
      <c r="AU118" s="43" t="s">
        <v>0</v>
      </c>
      <c r="AV118" s="42" t="s">
        <v>0</v>
      </c>
      <c r="AW118" s="42" t="s">
        <v>19</v>
      </c>
      <c r="AX118" s="42" t="s">
        <v>130</v>
      </c>
      <c r="AY118" s="43" t="s">
        <v>8</v>
      </c>
    </row>
    <row r="119" spans="2:65" s="62" customFormat="1" x14ac:dyDescent="0.25">
      <c r="B119" s="66"/>
      <c r="D119" s="16" t="s">
        <v>20</v>
      </c>
      <c r="E119" s="63" t="s">
        <v>11</v>
      </c>
      <c r="F119" s="69" t="s">
        <v>129</v>
      </c>
      <c r="H119" s="68">
        <v>81</v>
      </c>
      <c r="I119" s="67"/>
      <c r="L119" s="66"/>
      <c r="M119" s="65"/>
      <c r="T119" s="64"/>
      <c r="AT119" s="63" t="s">
        <v>20</v>
      </c>
      <c r="AU119" s="63" t="s">
        <v>0</v>
      </c>
      <c r="AV119" s="62" t="s">
        <v>6</v>
      </c>
      <c r="AW119" s="62" t="s">
        <v>19</v>
      </c>
      <c r="AX119" s="62" t="s">
        <v>7</v>
      </c>
      <c r="AY119" s="63" t="s">
        <v>8</v>
      </c>
    </row>
    <row r="120" spans="2:65" s="2" customFormat="1" ht="16.5" customHeight="1" x14ac:dyDescent="0.25">
      <c r="B120" s="3"/>
      <c r="C120" s="61" t="s">
        <v>128</v>
      </c>
      <c r="D120" s="61" t="s">
        <v>47</v>
      </c>
      <c r="E120" s="60" t="s">
        <v>127</v>
      </c>
      <c r="F120" s="59" t="s">
        <v>125</v>
      </c>
      <c r="G120" s="58" t="s">
        <v>91</v>
      </c>
      <c r="H120" s="57">
        <v>81</v>
      </c>
      <c r="I120" s="56"/>
      <c r="J120" s="55">
        <f>ROUND(I120*H120,2)</f>
        <v>0</v>
      </c>
      <c r="K120" s="54"/>
      <c r="L120" s="53"/>
      <c r="M120" s="52" t="s">
        <v>11</v>
      </c>
      <c r="N120" s="51" t="s">
        <v>10</v>
      </c>
      <c r="P120" s="20">
        <f>O120*H120</f>
        <v>0</v>
      </c>
      <c r="Q120" s="20">
        <v>5.0000000000000001E-3</v>
      </c>
      <c r="R120" s="20">
        <f>Q120*H120</f>
        <v>0.40500000000000003</v>
      </c>
      <c r="S120" s="20">
        <v>0</v>
      </c>
      <c r="T120" s="19">
        <f>S120*H120</f>
        <v>0</v>
      </c>
      <c r="AR120" s="17" t="s">
        <v>48</v>
      </c>
      <c r="AT120" s="17" t="s">
        <v>47</v>
      </c>
      <c r="AU120" s="17" t="s">
        <v>0</v>
      </c>
      <c r="AY120" s="6" t="s">
        <v>8</v>
      </c>
      <c r="BE120" s="18">
        <f>IF(N120="základní",J120,0)</f>
        <v>0</v>
      </c>
      <c r="BF120" s="18">
        <f>IF(N120="snížená",J120,0)</f>
        <v>0</v>
      </c>
      <c r="BG120" s="18">
        <f>IF(N120="zákl. přenesená",J120,0)</f>
        <v>0</v>
      </c>
      <c r="BH120" s="18">
        <f>IF(N120="sníž. přenesená",J120,0)</f>
        <v>0</v>
      </c>
      <c r="BI120" s="18">
        <f>IF(N120="nulová",J120,0)</f>
        <v>0</v>
      </c>
      <c r="BJ120" s="6" t="s">
        <v>7</v>
      </c>
      <c r="BK120" s="18">
        <f>ROUND(I120*H120,2)</f>
        <v>0</v>
      </c>
      <c r="BL120" s="6" t="s">
        <v>6</v>
      </c>
      <c r="BM120" s="17" t="s">
        <v>126</v>
      </c>
    </row>
    <row r="121" spans="2:65" s="2" customFormat="1" x14ac:dyDescent="0.25">
      <c r="B121" s="3"/>
      <c r="D121" s="16" t="s">
        <v>3</v>
      </c>
      <c r="F121" s="15" t="s">
        <v>125</v>
      </c>
      <c r="I121" s="10"/>
      <c r="L121" s="3"/>
      <c r="M121" s="14"/>
      <c r="T121" s="13"/>
      <c r="AT121" s="6" t="s">
        <v>3</v>
      </c>
      <c r="AU121" s="6" t="s">
        <v>0</v>
      </c>
    </row>
    <row r="122" spans="2:65" s="2" customFormat="1" ht="19.5" x14ac:dyDescent="0.25">
      <c r="B122" s="3"/>
      <c r="D122" s="16" t="s">
        <v>79</v>
      </c>
      <c r="F122" s="50" t="s">
        <v>124</v>
      </c>
      <c r="I122" s="10"/>
      <c r="L122" s="3"/>
      <c r="M122" s="14"/>
      <c r="T122" s="13"/>
      <c r="AT122" s="6" t="s">
        <v>79</v>
      </c>
      <c r="AU122" s="6" t="s">
        <v>0</v>
      </c>
    </row>
    <row r="123" spans="2:65" s="2" customFormat="1" ht="21.75" customHeight="1" x14ac:dyDescent="0.25">
      <c r="B123" s="3"/>
      <c r="C123" s="30" t="s">
        <v>123</v>
      </c>
      <c r="D123" s="30" t="s">
        <v>9</v>
      </c>
      <c r="E123" s="29" t="s">
        <v>122</v>
      </c>
      <c r="F123" s="28" t="s">
        <v>121</v>
      </c>
      <c r="G123" s="27" t="s">
        <v>91</v>
      </c>
      <c r="H123" s="26">
        <v>81</v>
      </c>
      <c r="I123" s="25"/>
      <c r="J123" s="24">
        <f>ROUND(I123*H123,2)</f>
        <v>0</v>
      </c>
      <c r="K123" s="23"/>
      <c r="L123" s="3"/>
      <c r="M123" s="22" t="s">
        <v>11</v>
      </c>
      <c r="N123" s="21" t="s">
        <v>10</v>
      </c>
      <c r="P123" s="20">
        <f>O123*H123</f>
        <v>0</v>
      </c>
      <c r="Q123" s="20">
        <v>5.8E-5</v>
      </c>
      <c r="R123" s="20">
        <f>Q123*H123</f>
        <v>4.6979999999999999E-3</v>
      </c>
      <c r="S123" s="20">
        <v>0</v>
      </c>
      <c r="T123" s="19">
        <f>S123*H123</f>
        <v>0</v>
      </c>
      <c r="AR123" s="17" t="s">
        <v>6</v>
      </c>
      <c r="AT123" s="17" t="s">
        <v>9</v>
      </c>
      <c r="AU123" s="17" t="s">
        <v>0</v>
      </c>
      <c r="AY123" s="6" t="s">
        <v>8</v>
      </c>
      <c r="BE123" s="18">
        <f>IF(N123="základní",J123,0)</f>
        <v>0</v>
      </c>
      <c r="BF123" s="18">
        <f>IF(N123="snížená",J123,0)</f>
        <v>0</v>
      </c>
      <c r="BG123" s="18">
        <f>IF(N123="zákl. přenesená",J123,0)</f>
        <v>0</v>
      </c>
      <c r="BH123" s="18">
        <f>IF(N123="sníž. přenesená",J123,0)</f>
        <v>0</v>
      </c>
      <c r="BI123" s="18">
        <f>IF(N123="nulová",J123,0)</f>
        <v>0</v>
      </c>
      <c r="BJ123" s="6" t="s">
        <v>7</v>
      </c>
      <c r="BK123" s="18">
        <f>ROUND(I123*H123,2)</f>
        <v>0</v>
      </c>
      <c r="BL123" s="6" t="s">
        <v>6</v>
      </c>
      <c r="BM123" s="17" t="s">
        <v>120</v>
      </c>
    </row>
    <row r="124" spans="2:65" s="2" customFormat="1" x14ac:dyDescent="0.25">
      <c r="B124" s="3"/>
      <c r="D124" s="16" t="s">
        <v>3</v>
      </c>
      <c r="F124" s="15" t="s">
        <v>119</v>
      </c>
      <c r="I124" s="10"/>
      <c r="L124" s="3"/>
      <c r="M124" s="14"/>
      <c r="T124" s="13"/>
      <c r="AT124" s="6" t="s">
        <v>3</v>
      </c>
      <c r="AU124" s="6" t="s">
        <v>0</v>
      </c>
    </row>
    <row r="125" spans="2:65" s="2" customFormat="1" x14ac:dyDescent="0.25">
      <c r="B125" s="3"/>
      <c r="D125" s="12" t="s">
        <v>1</v>
      </c>
      <c r="F125" s="11" t="s">
        <v>118</v>
      </c>
      <c r="I125" s="10"/>
      <c r="L125" s="3"/>
      <c r="M125" s="14"/>
      <c r="T125" s="13"/>
      <c r="AT125" s="6" t="s">
        <v>1</v>
      </c>
      <c r="AU125" s="6" t="s">
        <v>0</v>
      </c>
    </row>
    <row r="126" spans="2:65" s="42" customFormat="1" x14ac:dyDescent="0.25">
      <c r="B126" s="46"/>
      <c r="D126" s="16" t="s">
        <v>20</v>
      </c>
      <c r="E126" s="43" t="s">
        <v>11</v>
      </c>
      <c r="F126" s="49" t="s">
        <v>117</v>
      </c>
      <c r="H126" s="48">
        <v>81</v>
      </c>
      <c r="I126" s="47"/>
      <c r="L126" s="46"/>
      <c r="M126" s="45"/>
      <c r="T126" s="44"/>
      <c r="AT126" s="43" t="s">
        <v>20</v>
      </c>
      <c r="AU126" s="43" t="s">
        <v>0</v>
      </c>
      <c r="AV126" s="42" t="s">
        <v>0</v>
      </c>
      <c r="AW126" s="42" t="s">
        <v>19</v>
      </c>
      <c r="AX126" s="42" t="s">
        <v>7</v>
      </c>
      <c r="AY126" s="43" t="s">
        <v>8</v>
      </c>
    </row>
    <row r="127" spans="2:65" s="2" customFormat="1" ht="16.5" customHeight="1" x14ac:dyDescent="0.25">
      <c r="B127" s="3"/>
      <c r="C127" s="61" t="s">
        <v>116</v>
      </c>
      <c r="D127" s="61" t="s">
        <v>47</v>
      </c>
      <c r="E127" s="60" t="s">
        <v>115</v>
      </c>
      <c r="F127" s="59" t="s">
        <v>113</v>
      </c>
      <c r="G127" s="58" t="s">
        <v>91</v>
      </c>
      <c r="H127" s="57">
        <v>243</v>
      </c>
      <c r="I127" s="56"/>
      <c r="J127" s="55">
        <f>ROUND(I127*H127,2)</f>
        <v>0</v>
      </c>
      <c r="K127" s="54"/>
      <c r="L127" s="53"/>
      <c r="M127" s="52" t="s">
        <v>11</v>
      </c>
      <c r="N127" s="51" t="s">
        <v>10</v>
      </c>
      <c r="P127" s="20">
        <f>O127*H127</f>
        <v>0</v>
      </c>
      <c r="Q127" s="20">
        <v>7.0899999999999999E-3</v>
      </c>
      <c r="R127" s="20">
        <f>Q127*H127</f>
        <v>1.7228699999999999</v>
      </c>
      <c r="S127" s="20">
        <v>0</v>
      </c>
      <c r="T127" s="19">
        <f>S127*H127</f>
        <v>0</v>
      </c>
      <c r="AR127" s="17" t="s">
        <v>48</v>
      </c>
      <c r="AT127" s="17" t="s">
        <v>47</v>
      </c>
      <c r="AU127" s="17" t="s">
        <v>0</v>
      </c>
      <c r="AY127" s="6" t="s">
        <v>8</v>
      </c>
      <c r="BE127" s="18">
        <f>IF(N127="základní",J127,0)</f>
        <v>0</v>
      </c>
      <c r="BF127" s="18">
        <f>IF(N127="snížená",J127,0)</f>
        <v>0</v>
      </c>
      <c r="BG127" s="18">
        <f>IF(N127="zákl. přenesená",J127,0)</f>
        <v>0</v>
      </c>
      <c r="BH127" s="18">
        <f>IF(N127="sníž. přenesená",J127,0)</f>
        <v>0</v>
      </c>
      <c r="BI127" s="18">
        <f>IF(N127="nulová",J127,0)</f>
        <v>0</v>
      </c>
      <c r="BJ127" s="6" t="s">
        <v>7</v>
      </c>
      <c r="BK127" s="18">
        <f>ROUND(I127*H127,2)</f>
        <v>0</v>
      </c>
      <c r="BL127" s="6" t="s">
        <v>6</v>
      </c>
      <c r="BM127" s="17" t="s">
        <v>114</v>
      </c>
    </row>
    <row r="128" spans="2:65" s="2" customFormat="1" x14ac:dyDescent="0.25">
      <c r="B128" s="3"/>
      <c r="D128" s="16" t="s">
        <v>3</v>
      </c>
      <c r="F128" s="15" t="s">
        <v>113</v>
      </c>
      <c r="I128" s="10"/>
      <c r="L128" s="3"/>
      <c r="M128" s="14"/>
      <c r="T128" s="13"/>
      <c r="AT128" s="6" t="s">
        <v>3</v>
      </c>
      <c r="AU128" s="6" t="s">
        <v>0</v>
      </c>
    </row>
    <row r="129" spans="2:65" s="2" customFormat="1" ht="16.5" customHeight="1" x14ac:dyDescent="0.25">
      <c r="B129" s="3"/>
      <c r="C129" s="30" t="s">
        <v>112</v>
      </c>
      <c r="D129" s="30" t="s">
        <v>9</v>
      </c>
      <c r="E129" s="29" t="s">
        <v>111</v>
      </c>
      <c r="F129" s="28" t="s">
        <v>110</v>
      </c>
      <c r="G129" s="27" t="s">
        <v>91</v>
      </c>
      <c r="H129" s="26">
        <v>81</v>
      </c>
      <c r="I129" s="25"/>
      <c r="J129" s="24">
        <f>ROUND(I129*H129,2)</f>
        <v>0</v>
      </c>
      <c r="K129" s="23"/>
      <c r="L129" s="3"/>
      <c r="M129" s="22" t="s">
        <v>11</v>
      </c>
      <c r="N129" s="21" t="s">
        <v>10</v>
      </c>
      <c r="P129" s="20">
        <f>O129*H129</f>
        <v>0</v>
      </c>
      <c r="Q129" s="20">
        <v>2.0823999999999999E-3</v>
      </c>
      <c r="R129" s="20">
        <f>Q129*H129</f>
        <v>0.1686744</v>
      </c>
      <c r="S129" s="20">
        <v>0</v>
      </c>
      <c r="T129" s="19">
        <f>S129*H129</f>
        <v>0</v>
      </c>
      <c r="AR129" s="17" t="s">
        <v>6</v>
      </c>
      <c r="AT129" s="17" t="s">
        <v>9</v>
      </c>
      <c r="AU129" s="17" t="s">
        <v>0</v>
      </c>
      <c r="AY129" s="6" t="s">
        <v>8</v>
      </c>
      <c r="BE129" s="18">
        <f>IF(N129="základní",J129,0)</f>
        <v>0</v>
      </c>
      <c r="BF129" s="18">
        <f>IF(N129="snížená",J129,0)</f>
        <v>0</v>
      </c>
      <c r="BG129" s="18">
        <f>IF(N129="zákl. přenesená",J129,0)</f>
        <v>0</v>
      </c>
      <c r="BH129" s="18">
        <f>IF(N129="sníž. přenesená",J129,0)</f>
        <v>0</v>
      </c>
      <c r="BI129" s="18">
        <f>IF(N129="nulová",J129,0)</f>
        <v>0</v>
      </c>
      <c r="BJ129" s="6" t="s">
        <v>7</v>
      </c>
      <c r="BK129" s="18">
        <f>ROUND(I129*H129,2)</f>
        <v>0</v>
      </c>
      <c r="BL129" s="6" t="s">
        <v>6</v>
      </c>
      <c r="BM129" s="17" t="s">
        <v>109</v>
      </c>
    </row>
    <row r="130" spans="2:65" s="2" customFormat="1" x14ac:dyDescent="0.25">
      <c r="B130" s="3"/>
      <c r="D130" s="16" t="s">
        <v>3</v>
      </c>
      <c r="F130" s="15" t="s">
        <v>108</v>
      </c>
      <c r="I130" s="10"/>
      <c r="L130" s="3"/>
      <c r="M130" s="14"/>
      <c r="T130" s="13"/>
      <c r="AT130" s="6" t="s">
        <v>3</v>
      </c>
      <c r="AU130" s="6" t="s">
        <v>0</v>
      </c>
    </row>
    <row r="131" spans="2:65" s="2" customFormat="1" x14ac:dyDescent="0.25">
      <c r="B131" s="3"/>
      <c r="D131" s="12" t="s">
        <v>1</v>
      </c>
      <c r="F131" s="11" t="s">
        <v>107</v>
      </c>
      <c r="I131" s="10"/>
      <c r="L131" s="3"/>
      <c r="M131" s="14"/>
      <c r="T131" s="13"/>
      <c r="AT131" s="6" t="s">
        <v>1</v>
      </c>
      <c r="AU131" s="6" t="s">
        <v>0</v>
      </c>
    </row>
    <row r="132" spans="2:65" s="42" customFormat="1" x14ac:dyDescent="0.25">
      <c r="B132" s="46"/>
      <c r="D132" s="16" t="s">
        <v>20</v>
      </c>
      <c r="E132" s="43" t="s">
        <v>11</v>
      </c>
      <c r="F132" s="49" t="s">
        <v>87</v>
      </c>
      <c r="H132" s="48">
        <v>81</v>
      </c>
      <c r="I132" s="47"/>
      <c r="L132" s="46"/>
      <c r="M132" s="45"/>
      <c r="T132" s="44"/>
      <c r="AT132" s="43" t="s">
        <v>20</v>
      </c>
      <c r="AU132" s="43" t="s">
        <v>0</v>
      </c>
      <c r="AV132" s="42" t="s">
        <v>0</v>
      </c>
      <c r="AW132" s="42" t="s">
        <v>19</v>
      </c>
      <c r="AX132" s="42" t="s">
        <v>7</v>
      </c>
      <c r="AY132" s="43" t="s">
        <v>8</v>
      </c>
    </row>
    <row r="133" spans="2:65" s="2" customFormat="1" ht="16.5" customHeight="1" x14ac:dyDescent="0.25">
      <c r="B133" s="3"/>
      <c r="C133" s="30" t="s">
        <v>106</v>
      </c>
      <c r="D133" s="30" t="s">
        <v>9</v>
      </c>
      <c r="E133" s="29" t="s">
        <v>105</v>
      </c>
      <c r="F133" s="28" t="s">
        <v>104</v>
      </c>
      <c r="G133" s="27" t="s">
        <v>103</v>
      </c>
      <c r="H133" s="26">
        <v>0.81</v>
      </c>
      <c r="I133" s="25"/>
      <c r="J133" s="24">
        <f>ROUND(I133*H133,2)</f>
        <v>0</v>
      </c>
      <c r="K133" s="23"/>
      <c r="L133" s="3"/>
      <c r="M133" s="22" t="s">
        <v>11</v>
      </c>
      <c r="N133" s="21" t="s">
        <v>10</v>
      </c>
      <c r="P133" s="20">
        <f>O133*H133</f>
        <v>0</v>
      </c>
      <c r="Q133" s="20">
        <v>0</v>
      </c>
      <c r="R133" s="20">
        <f>Q133*H133</f>
        <v>0</v>
      </c>
      <c r="S133" s="20">
        <v>0</v>
      </c>
      <c r="T133" s="19">
        <f>S133*H133</f>
        <v>0</v>
      </c>
      <c r="AR133" s="17" t="s">
        <v>6</v>
      </c>
      <c r="AT133" s="17" t="s">
        <v>9</v>
      </c>
      <c r="AU133" s="17" t="s">
        <v>0</v>
      </c>
      <c r="AY133" s="6" t="s">
        <v>8</v>
      </c>
      <c r="BE133" s="18">
        <f>IF(N133="základní",J133,0)</f>
        <v>0</v>
      </c>
      <c r="BF133" s="18">
        <f>IF(N133="snížená",J133,0)</f>
        <v>0</v>
      </c>
      <c r="BG133" s="18">
        <f>IF(N133="zákl. přenesená",J133,0)</f>
        <v>0</v>
      </c>
      <c r="BH133" s="18">
        <f>IF(N133="sníž. přenesená",J133,0)</f>
        <v>0</v>
      </c>
      <c r="BI133" s="18">
        <f>IF(N133="nulová",J133,0)</f>
        <v>0</v>
      </c>
      <c r="BJ133" s="6" t="s">
        <v>7</v>
      </c>
      <c r="BK133" s="18">
        <f>ROUND(I133*H133,2)</f>
        <v>0</v>
      </c>
      <c r="BL133" s="6" t="s">
        <v>6</v>
      </c>
      <c r="BM133" s="17" t="s">
        <v>102</v>
      </c>
    </row>
    <row r="134" spans="2:65" s="2" customFormat="1" x14ac:dyDescent="0.25">
      <c r="B134" s="3"/>
      <c r="D134" s="16" t="s">
        <v>3</v>
      </c>
      <c r="F134" s="15" t="s">
        <v>101</v>
      </c>
      <c r="I134" s="10"/>
      <c r="L134" s="3"/>
      <c r="M134" s="14"/>
      <c r="T134" s="13"/>
      <c r="AT134" s="6" t="s">
        <v>3</v>
      </c>
      <c r="AU134" s="6" t="s">
        <v>0</v>
      </c>
    </row>
    <row r="135" spans="2:65" s="2" customFormat="1" x14ac:dyDescent="0.25">
      <c r="B135" s="3"/>
      <c r="D135" s="12" t="s">
        <v>1</v>
      </c>
      <c r="F135" s="11" t="s">
        <v>100</v>
      </c>
      <c r="I135" s="10"/>
      <c r="L135" s="3"/>
      <c r="M135" s="14"/>
      <c r="T135" s="13"/>
      <c r="AT135" s="6" t="s">
        <v>1</v>
      </c>
      <c r="AU135" s="6" t="s">
        <v>0</v>
      </c>
    </row>
    <row r="136" spans="2:65" s="42" customFormat="1" x14ac:dyDescent="0.25">
      <c r="B136" s="46"/>
      <c r="D136" s="16" t="s">
        <v>20</v>
      </c>
      <c r="E136" s="43" t="s">
        <v>11</v>
      </c>
      <c r="F136" s="49" t="s">
        <v>99</v>
      </c>
      <c r="H136" s="48">
        <v>0.81</v>
      </c>
      <c r="I136" s="47"/>
      <c r="L136" s="46"/>
      <c r="M136" s="45"/>
      <c r="T136" s="44"/>
      <c r="AT136" s="43" t="s">
        <v>20</v>
      </c>
      <c r="AU136" s="43" t="s">
        <v>0</v>
      </c>
      <c r="AV136" s="42" t="s">
        <v>0</v>
      </c>
      <c r="AW136" s="42" t="s">
        <v>19</v>
      </c>
      <c r="AX136" s="42" t="s">
        <v>7</v>
      </c>
      <c r="AY136" s="43" t="s">
        <v>8</v>
      </c>
    </row>
    <row r="137" spans="2:65" s="2" customFormat="1" ht="16.5" customHeight="1" x14ac:dyDescent="0.25">
      <c r="B137" s="3"/>
      <c r="C137" s="61" t="s">
        <v>98</v>
      </c>
      <c r="D137" s="61" t="s">
        <v>47</v>
      </c>
      <c r="E137" s="60" t="s">
        <v>97</v>
      </c>
      <c r="F137" s="59" t="s">
        <v>94</v>
      </c>
      <c r="G137" s="58" t="s">
        <v>96</v>
      </c>
      <c r="H137" s="57">
        <v>8.1</v>
      </c>
      <c r="I137" s="56"/>
      <c r="J137" s="55">
        <f>ROUND(I137*H137,2)</f>
        <v>0</v>
      </c>
      <c r="K137" s="54"/>
      <c r="L137" s="53"/>
      <c r="M137" s="52" t="s">
        <v>11</v>
      </c>
      <c r="N137" s="51" t="s">
        <v>10</v>
      </c>
      <c r="P137" s="20">
        <f>O137*H137</f>
        <v>0</v>
      </c>
      <c r="Q137" s="20">
        <v>1E-3</v>
      </c>
      <c r="R137" s="20">
        <f>Q137*H137</f>
        <v>8.0999999999999996E-3</v>
      </c>
      <c r="S137" s="20">
        <v>0</v>
      </c>
      <c r="T137" s="19">
        <f>S137*H137</f>
        <v>0</v>
      </c>
      <c r="AR137" s="17" t="s">
        <v>48</v>
      </c>
      <c r="AT137" s="17" t="s">
        <v>47</v>
      </c>
      <c r="AU137" s="17" t="s">
        <v>0</v>
      </c>
      <c r="AY137" s="6" t="s">
        <v>8</v>
      </c>
      <c r="BE137" s="18">
        <f>IF(N137="základní",J137,0)</f>
        <v>0</v>
      </c>
      <c r="BF137" s="18">
        <f>IF(N137="snížená",J137,0)</f>
        <v>0</v>
      </c>
      <c r="BG137" s="18">
        <f>IF(N137="zákl. přenesená",J137,0)</f>
        <v>0</v>
      </c>
      <c r="BH137" s="18">
        <f>IF(N137="sníž. přenesená",J137,0)</f>
        <v>0</v>
      </c>
      <c r="BI137" s="18">
        <f>IF(N137="nulová",J137,0)</f>
        <v>0</v>
      </c>
      <c r="BJ137" s="6" t="s">
        <v>7</v>
      </c>
      <c r="BK137" s="18">
        <f>ROUND(I137*H137,2)</f>
        <v>0</v>
      </c>
      <c r="BL137" s="6" t="s">
        <v>6</v>
      </c>
      <c r="BM137" s="17" t="s">
        <v>95</v>
      </c>
    </row>
    <row r="138" spans="2:65" s="2" customFormat="1" x14ac:dyDescent="0.25">
      <c r="B138" s="3"/>
      <c r="D138" s="16" t="s">
        <v>3</v>
      </c>
      <c r="F138" s="15" t="s">
        <v>94</v>
      </c>
      <c r="I138" s="10"/>
      <c r="L138" s="3"/>
      <c r="M138" s="14"/>
      <c r="T138" s="13"/>
      <c r="AT138" s="6" t="s">
        <v>3</v>
      </c>
      <c r="AU138" s="6" t="s">
        <v>0</v>
      </c>
    </row>
    <row r="139" spans="2:65" s="2" customFormat="1" ht="16.5" customHeight="1" x14ac:dyDescent="0.25">
      <c r="B139" s="3"/>
      <c r="C139" s="30" t="s">
        <v>48</v>
      </c>
      <c r="D139" s="30" t="s">
        <v>9</v>
      </c>
      <c r="E139" s="29" t="s">
        <v>93</v>
      </c>
      <c r="F139" s="28" t="s">
        <v>92</v>
      </c>
      <c r="G139" s="27" t="s">
        <v>91</v>
      </c>
      <c r="H139" s="26">
        <v>81</v>
      </c>
      <c r="I139" s="25"/>
      <c r="J139" s="24">
        <f>ROUND(I139*H139,2)</f>
        <v>0</v>
      </c>
      <c r="K139" s="23"/>
      <c r="L139" s="3"/>
      <c r="M139" s="22" t="s">
        <v>11</v>
      </c>
      <c r="N139" s="21" t="s">
        <v>10</v>
      </c>
      <c r="P139" s="20">
        <f>O139*H139</f>
        <v>0</v>
      </c>
      <c r="Q139" s="20">
        <v>1.8E-5</v>
      </c>
      <c r="R139" s="20">
        <f>Q139*H139</f>
        <v>1.4580000000000001E-3</v>
      </c>
      <c r="S139" s="20">
        <v>0</v>
      </c>
      <c r="T139" s="19">
        <f>S139*H139</f>
        <v>0</v>
      </c>
      <c r="AR139" s="17" t="s">
        <v>6</v>
      </c>
      <c r="AT139" s="17" t="s">
        <v>9</v>
      </c>
      <c r="AU139" s="17" t="s">
        <v>0</v>
      </c>
      <c r="AY139" s="6" t="s">
        <v>8</v>
      </c>
      <c r="BE139" s="18">
        <f>IF(N139="základní",J139,0)</f>
        <v>0</v>
      </c>
      <c r="BF139" s="18">
        <f>IF(N139="snížená",J139,0)</f>
        <v>0</v>
      </c>
      <c r="BG139" s="18">
        <f>IF(N139="zákl. přenesená",J139,0)</f>
        <v>0</v>
      </c>
      <c r="BH139" s="18">
        <f>IF(N139="sníž. přenesená",J139,0)</f>
        <v>0</v>
      </c>
      <c r="BI139" s="18">
        <f>IF(N139="nulová",J139,0)</f>
        <v>0</v>
      </c>
      <c r="BJ139" s="6" t="s">
        <v>7</v>
      </c>
      <c r="BK139" s="18">
        <f>ROUND(I139*H139,2)</f>
        <v>0</v>
      </c>
      <c r="BL139" s="6" t="s">
        <v>6</v>
      </c>
      <c r="BM139" s="17" t="s">
        <v>90</v>
      </c>
    </row>
    <row r="140" spans="2:65" s="2" customFormat="1" x14ac:dyDescent="0.25">
      <c r="B140" s="3"/>
      <c r="D140" s="16" t="s">
        <v>3</v>
      </c>
      <c r="F140" s="15" t="s">
        <v>89</v>
      </c>
      <c r="I140" s="10"/>
      <c r="L140" s="3"/>
      <c r="M140" s="14"/>
      <c r="T140" s="13"/>
      <c r="AT140" s="6" t="s">
        <v>3</v>
      </c>
      <c r="AU140" s="6" t="s">
        <v>0</v>
      </c>
    </row>
    <row r="141" spans="2:65" s="2" customFormat="1" x14ac:dyDescent="0.25">
      <c r="B141" s="3"/>
      <c r="D141" s="12" t="s">
        <v>1</v>
      </c>
      <c r="F141" s="11" t="s">
        <v>88</v>
      </c>
      <c r="I141" s="10"/>
      <c r="L141" s="3"/>
      <c r="M141" s="14"/>
      <c r="T141" s="13"/>
      <c r="AT141" s="6" t="s">
        <v>1</v>
      </c>
      <c r="AU141" s="6" t="s">
        <v>0</v>
      </c>
    </row>
    <row r="142" spans="2:65" s="42" customFormat="1" x14ac:dyDescent="0.25">
      <c r="B142" s="46"/>
      <c r="D142" s="16" t="s">
        <v>20</v>
      </c>
      <c r="E142" s="43" t="s">
        <v>11</v>
      </c>
      <c r="F142" s="49" t="s">
        <v>87</v>
      </c>
      <c r="H142" s="48">
        <v>81</v>
      </c>
      <c r="I142" s="47"/>
      <c r="L142" s="46"/>
      <c r="M142" s="45"/>
      <c r="T142" s="44"/>
      <c r="AT142" s="43" t="s">
        <v>20</v>
      </c>
      <c r="AU142" s="43" t="s">
        <v>0</v>
      </c>
      <c r="AV142" s="42" t="s">
        <v>0</v>
      </c>
      <c r="AW142" s="42" t="s">
        <v>19</v>
      </c>
      <c r="AX142" s="42" t="s">
        <v>7</v>
      </c>
      <c r="AY142" s="43" t="s">
        <v>8</v>
      </c>
    </row>
    <row r="143" spans="2:65" s="2" customFormat="1" ht="16.5" customHeight="1" x14ac:dyDescent="0.25">
      <c r="B143" s="3"/>
      <c r="C143" s="61" t="s">
        <v>86</v>
      </c>
      <c r="D143" s="61" t="s">
        <v>47</v>
      </c>
      <c r="E143" s="60" t="s">
        <v>85</v>
      </c>
      <c r="F143" s="59" t="s">
        <v>84</v>
      </c>
      <c r="G143" s="58" t="s">
        <v>83</v>
      </c>
      <c r="H143" s="57">
        <v>121.5</v>
      </c>
      <c r="I143" s="56"/>
      <c r="J143" s="55">
        <f>ROUND(I143*H143,2)</f>
        <v>0</v>
      </c>
      <c r="K143" s="54"/>
      <c r="L143" s="53"/>
      <c r="M143" s="52" t="s">
        <v>11</v>
      </c>
      <c r="N143" s="51" t="s">
        <v>10</v>
      </c>
      <c r="P143" s="20">
        <f>O143*H143</f>
        <v>0</v>
      </c>
      <c r="Q143" s="20">
        <v>0</v>
      </c>
      <c r="R143" s="20">
        <f>Q143*H143</f>
        <v>0</v>
      </c>
      <c r="S143" s="20">
        <v>0</v>
      </c>
      <c r="T143" s="19">
        <f>S143*H143</f>
        <v>0</v>
      </c>
      <c r="AR143" s="17" t="s">
        <v>48</v>
      </c>
      <c r="AT143" s="17" t="s">
        <v>47</v>
      </c>
      <c r="AU143" s="17" t="s">
        <v>0</v>
      </c>
      <c r="AY143" s="6" t="s">
        <v>8</v>
      </c>
      <c r="BE143" s="18">
        <f>IF(N143="základní",J143,0)</f>
        <v>0</v>
      </c>
      <c r="BF143" s="18">
        <f>IF(N143="snížená",J143,0)</f>
        <v>0</v>
      </c>
      <c r="BG143" s="18">
        <f>IF(N143="zákl. přenesená",J143,0)</f>
        <v>0</v>
      </c>
      <c r="BH143" s="18">
        <f>IF(N143="sníž. přenesená",J143,0)</f>
        <v>0</v>
      </c>
      <c r="BI143" s="18">
        <f>IF(N143="nulová",J143,0)</f>
        <v>0</v>
      </c>
      <c r="BJ143" s="6" t="s">
        <v>7</v>
      </c>
      <c r="BK143" s="18">
        <f>ROUND(I143*H143,2)</f>
        <v>0</v>
      </c>
      <c r="BL143" s="6" t="s">
        <v>6</v>
      </c>
      <c r="BM143" s="17" t="s">
        <v>82</v>
      </c>
    </row>
    <row r="144" spans="2:65" s="2" customFormat="1" x14ac:dyDescent="0.25">
      <c r="B144" s="3"/>
      <c r="D144" s="16" t="s">
        <v>3</v>
      </c>
      <c r="F144" s="15" t="s">
        <v>81</v>
      </c>
      <c r="I144" s="10"/>
      <c r="L144" s="3"/>
      <c r="M144" s="14"/>
      <c r="T144" s="13"/>
      <c r="AT144" s="6" t="s">
        <v>3</v>
      </c>
      <c r="AU144" s="6" t="s">
        <v>0</v>
      </c>
    </row>
    <row r="145" spans="2:65" s="2" customFormat="1" ht="29.25" x14ac:dyDescent="0.25">
      <c r="B145" s="3"/>
      <c r="D145" s="16" t="s">
        <v>79</v>
      </c>
      <c r="F145" s="50" t="s">
        <v>80</v>
      </c>
      <c r="I145" s="10"/>
      <c r="L145" s="3"/>
      <c r="M145" s="14"/>
      <c r="T145" s="13"/>
      <c r="AT145" s="6" t="s">
        <v>79</v>
      </c>
      <c r="AU145" s="6" t="s">
        <v>0</v>
      </c>
    </row>
    <row r="146" spans="2:65" s="2" customFormat="1" ht="16.5" customHeight="1" x14ac:dyDescent="0.25">
      <c r="B146" s="3"/>
      <c r="C146" s="30" t="s">
        <v>78</v>
      </c>
      <c r="D146" s="30" t="s">
        <v>9</v>
      </c>
      <c r="E146" s="29" t="s">
        <v>77</v>
      </c>
      <c r="F146" s="28" t="s">
        <v>76</v>
      </c>
      <c r="G146" s="27" t="s">
        <v>12</v>
      </c>
      <c r="H146" s="26">
        <v>0.68</v>
      </c>
      <c r="I146" s="25"/>
      <c r="J146" s="24">
        <f>ROUND(I146*H146,2)</f>
        <v>0</v>
      </c>
      <c r="K146" s="23"/>
      <c r="L146" s="3"/>
      <c r="M146" s="22" t="s">
        <v>11</v>
      </c>
      <c r="N146" s="21" t="s">
        <v>10</v>
      </c>
      <c r="P146" s="20">
        <f>O146*H146</f>
        <v>0</v>
      </c>
      <c r="Q146" s="20">
        <v>0</v>
      </c>
      <c r="R146" s="20">
        <f>Q146*H146</f>
        <v>0</v>
      </c>
      <c r="S146" s="20">
        <v>0</v>
      </c>
      <c r="T146" s="19">
        <f>S146*H146</f>
        <v>0</v>
      </c>
      <c r="AR146" s="17" t="s">
        <v>6</v>
      </c>
      <c r="AT146" s="17" t="s">
        <v>9</v>
      </c>
      <c r="AU146" s="17" t="s">
        <v>0</v>
      </c>
      <c r="AY146" s="6" t="s">
        <v>8</v>
      </c>
      <c r="BE146" s="18">
        <f>IF(N146="základní",J146,0)</f>
        <v>0</v>
      </c>
      <c r="BF146" s="18">
        <f>IF(N146="snížená",J146,0)</f>
        <v>0</v>
      </c>
      <c r="BG146" s="18">
        <f>IF(N146="zákl. přenesená",J146,0)</f>
        <v>0</v>
      </c>
      <c r="BH146" s="18">
        <f>IF(N146="sníž. přenesená",J146,0)</f>
        <v>0</v>
      </c>
      <c r="BI146" s="18">
        <f>IF(N146="nulová",J146,0)</f>
        <v>0</v>
      </c>
      <c r="BJ146" s="6" t="s">
        <v>7</v>
      </c>
      <c r="BK146" s="18">
        <f>ROUND(I146*H146,2)</f>
        <v>0</v>
      </c>
      <c r="BL146" s="6" t="s">
        <v>6</v>
      </c>
      <c r="BM146" s="17" t="s">
        <v>75</v>
      </c>
    </row>
    <row r="147" spans="2:65" s="2" customFormat="1" x14ac:dyDescent="0.25">
      <c r="B147" s="3"/>
      <c r="D147" s="16" t="s">
        <v>3</v>
      </c>
      <c r="F147" s="15" t="s">
        <v>74</v>
      </c>
      <c r="I147" s="10"/>
      <c r="L147" s="3"/>
      <c r="M147" s="14"/>
      <c r="T147" s="13"/>
      <c r="AT147" s="6" t="s">
        <v>3</v>
      </c>
      <c r="AU147" s="6" t="s">
        <v>0</v>
      </c>
    </row>
    <row r="148" spans="2:65" s="2" customFormat="1" x14ac:dyDescent="0.25">
      <c r="B148" s="3"/>
      <c r="D148" s="12" t="s">
        <v>1</v>
      </c>
      <c r="F148" s="11" t="s">
        <v>73</v>
      </c>
      <c r="I148" s="10"/>
      <c r="L148" s="3"/>
      <c r="M148" s="14"/>
      <c r="T148" s="13"/>
      <c r="AT148" s="6" t="s">
        <v>1</v>
      </c>
      <c r="AU148" s="6" t="s">
        <v>0</v>
      </c>
    </row>
    <row r="149" spans="2:65" s="42" customFormat="1" x14ac:dyDescent="0.25">
      <c r="B149" s="46"/>
      <c r="D149" s="16" t="s">
        <v>20</v>
      </c>
      <c r="E149" s="43" t="s">
        <v>11</v>
      </c>
      <c r="F149" s="49" t="s">
        <v>72</v>
      </c>
      <c r="H149" s="48">
        <v>0.68</v>
      </c>
      <c r="I149" s="47"/>
      <c r="L149" s="46"/>
      <c r="M149" s="45"/>
      <c r="T149" s="44"/>
      <c r="AT149" s="43" t="s">
        <v>20</v>
      </c>
      <c r="AU149" s="43" t="s">
        <v>0</v>
      </c>
      <c r="AV149" s="42" t="s">
        <v>0</v>
      </c>
      <c r="AW149" s="42" t="s">
        <v>19</v>
      </c>
      <c r="AX149" s="42" t="s">
        <v>7</v>
      </c>
      <c r="AY149" s="43" t="s">
        <v>8</v>
      </c>
    </row>
    <row r="150" spans="2:65" s="2" customFormat="1" ht="16.5" customHeight="1" x14ac:dyDescent="0.25">
      <c r="B150" s="3"/>
      <c r="C150" s="61" t="s">
        <v>71</v>
      </c>
      <c r="D150" s="61" t="s">
        <v>47</v>
      </c>
      <c r="E150" s="60" t="s">
        <v>50</v>
      </c>
      <c r="F150" s="59" t="s">
        <v>45</v>
      </c>
      <c r="G150" s="58" t="s">
        <v>49</v>
      </c>
      <c r="H150" s="57">
        <v>680</v>
      </c>
      <c r="I150" s="56"/>
      <c r="J150" s="55">
        <f>ROUND(I150*H150,2)</f>
        <v>0</v>
      </c>
      <c r="K150" s="54"/>
      <c r="L150" s="53"/>
      <c r="M150" s="52" t="s">
        <v>11</v>
      </c>
      <c r="N150" s="51" t="s">
        <v>10</v>
      </c>
      <c r="P150" s="20">
        <f>O150*H150</f>
        <v>0</v>
      </c>
      <c r="Q150" s="20">
        <v>1E-3</v>
      </c>
      <c r="R150" s="20">
        <f>Q150*H150</f>
        <v>0.68</v>
      </c>
      <c r="S150" s="20">
        <v>0</v>
      </c>
      <c r="T150" s="19">
        <f>S150*H150</f>
        <v>0</v>
      </c>
      <c r="AR150" s="17" t="s">
        <v>48</v>
      </c>
      <c r="AT150" s="17" t="s">
        <v>47</v>
      </c>
      <c r="AU150" s="17" t="s">
        <v>0</v>
      </c>
      <c r="AY150" s="6" t="s">
        <v>8</v>
      </c>
      <c r="BE150" s="18">
        <f>IF(N150="základní",J150,0)</f>
        <v>0</v>
      </c>
      <c r="BF150" s="18">
        <f>IF(N150="snížená",J150,0)</f>
        <v>0</v>
      </c>
      <c r="BG150" s="18">
        <f>IF(N150="zákl. přenesená",J150,0)</f>
        <v>0</v>
      </c>
      <c r="BH150" s="18">
        <f>IF(N150="sníž. přenesená",J150,0)</f>
        <v>0</v>
      </c>
      <c r="BI150" s="18">
        <f>IF(N150="nulová",J150,0)</f>
        <v>0</v>
      </c>
      <c r="BJ150" s="6" t="s">
        <v>7</v>
      </c>
      <c r="BK150" s="18">
        <f>ROUND(I150*H150,2)</f>
        <v>0</v>
      </c>
      <c r="BL150" s="6" t="s">
        <v>6</v>
      </c>
      <c r="BM150" s="17" t="s">
        <v>70</v>
      </c>
    </row>
    <row r="151" spans="2:65" s="2" customFormat="1" x14ac:dyDescent="0.25">
      <c r="B151" s="3"/>
      <c r="D151" s="16" t="s">
        <v>3</v>
      </c>
      <c r="F151" s="15" t="s">
        <v>45</v>
      </c>
      <c r="I151" s="10"/>
      <c r="L151" s="3"/>
      <c r="M151" s="14"/>
      <c r="T151" s="13"/>
      <c r="AT151" s="6" t="s">
        <v>3</v>
      </c>
      <c r="AU151" s="6" t="s">
        <v>0</v>
      </c>
    </row>
    <row r="152" spans="2:65" s="2" customFormat="1" ht="16.5" customHeight="1" x14ac:dyDescent="0.25">
      <c r="B152" s="3"/>
      <c r="C152" s="30" t="s">
        <v>69</v>
      </c>
      <c r="D152" s="30" t="s">
        <v>9</v>
      </c>
      <c r="E152" s="29" t="s">
        <v>68</v>
      </c>
      <c r="F152" s="28" t="s">
        <v>67</v>
      </c>
      <c r="G152" s="27" t="s">
        <v>12</v>
      </c>
      <c r="H152" s="26">
        <v>0.122</v>
      </c>
      <c r="I152" s="25"/>
      <c r="J152" s="24">
        <f>ROUND(I152*H152,2)</f>
        <v>0</v>
      </c>
      <c r="K152" s="23"/>
      <c r="L152" s="3"/>
      <c r="M152" s="22" t="s">
        <v>11</v>
      </c>
      <c r="N152" s="21" t="s">
        <v>10</v>
      </c>
      <c r="P152" s="20">
        <f>O152*H152</f>
        <v>0</v>
      </c>
      <c r="Q152" s="20">
        <v>0</v>
      </c>
      <c r="R152" s="20">
        <f>Q152*H152</f>
        <v>0</v>
      </c>
      <c r="S152" s="20">
        <v>0</v>
      </c>
      <c r="T152" s="19">
        <f>S152*H152</f>
        <v>0</v>
      </c>
      <c r="AR152" s="17" t="s">
        <v>6</v>
      </c>
      <c r="AT152" s="17" t="s">
        <v>9</v>
      </c>
      <c r="AU152" s="17" t="s">
        <v>0</v>
      </c>
      <c r="AY152" s="6" t="s">
        <v>8</v>
      </c>
      <c r="BE152" s="18">
        <f>IF(N152="základní",J152,0)</f>
        <v>0</v>
      </c>
      <c r="BF152" s="18">
        <f>IF(N152="snížená",J152,0)</f>
        <v>0</v>
      </c>
      <c r="BG152" s="18">
        <f>IF(N152="zákl. přenesená",J152,0)</f>
        <v>0</v>
      </c>
      <c r="BH152" s="18">
        <f>IF(N152="sníž. přenesená",J152,0)</f>
        <v>0</v>
      </c>
      <c r="BI152" s="18">
        <f>IF(N152="nulová",J152,0)</f>
        <v>0</v>
      </c>
      <c r="BJ152" s="6" t="s">
        <v>7</v>
      </c>
      <c r="BK152" s="18">
        <f>ROUND(I152*H152,2)</f>
        <v>0</v>
      </c>
      <c r="BL152" s="6" t="s">
        <v>6</v>
      </c>
      <c r="BM152" s="17" t="s">
        <v>66</v>
      </c>
    </row>
    <row r="153" spans="2:65" s="2" customFormat="1" x14ac:dyDescent="0.25">
      <c r="B153" s="3"/>
      <c r="D153" s="16" t="s">
        <v>3</v>
      </c>
      <c r="F153" s="15" t="s">
        <v>65</v>
      </c>
      <c r="I153" s="10"/>
      <c r="L153" s="3"/>
      <c r="M153" s="14"/>
      <c r="T153" s="13"/>
      <c r="AT153" s="6" t="s">
        <v>3</v>
      </c>
      <c r="AU153" s="6" t="s">
        <v>0</v>
      </c>
    </row>
    <row r="154" spans="2:65" s="2" customFormat="1" x14ac:dyDescent="0.25">
      <c r="B154" s="3"/>
      <c r="D154" s="12" t="s">
        <v>1</v>
      </c>
      <c r="F154" s="11" t="s">
        <v>64</v>
      </c>
      <c r="I154" s="10"/>
      <c r="L154" s="3"/>
      <c r="M154" s="14"/>
      <c r="T154" s="13"/>
      <c r="AT154" s="6" t="s">
        <v>1</v>
      </c>
      <c r="AU154" s="6" t="s">
        <v>0</v>
      </c>
    </row>
    <row r="155" spans="2:65" s="42" customFormat="1" x14ac:dyDescent="0.25">
      <c r="B155" s="46"/>
      <c r="D155" s="16" t="s">
        <v>20</v>
      </c>
      <c r="E155" s="43" t="s">
        <v>11</v>
      </c>
      <c r="F155" s="49" t="s">
        <v>63</v>
      </c>
      <c r="H155" s="48">
        <v>0.122</v>
      </c>
      <c r="I155" s="47"/>
      <c r="L155" s="46"/>
      <c r="M155" s="45"/>
      <c r="T155" s="44"/>
      <c r="AT155" s="43" t="s">
        <v>20</v>
      </c>
      <c r="AU155" s="43" t="s">
        <v>0</v>
      </c>
      <c r="AV155" s="42" t="s">
        <v>0</v>
      </c>
      <c r="AW155" s="42" t="s">
        <v>19</v>
      </c>
      <c r="AX155" s="42" t="s">
        <v>7</v>
      </c>
      <c r="AY155" s="43" t="s">
        <v>8</v>
      </c>
    </row>
    <row r="156" spans="2:65" s="2" customFormat="1" ht="16.5" customHeight="1" x14ac:dyDescent="0.25">
      <c r="B156" s="3"/>
      <c r="C156" s="61" t="s">
        <v>62</v>
      </c>
      <c r="D156" s="61" t="s">
        <v>47</v>
      </c>
      <c r="E156" s="60" t="s">
        <v>61</v>
      </c>
      <c r="F156" s="59" t="s">
        <v>59</v>
      </c>
      <c r="G156" s="58" t="s">
        <v>49</v>
      </c>
      <c r="H156" s="57">
        <v>122</v>
      </c>
      <c r="I156" s="56"/>
      <c r="J156" s="55">
        <f>ROUND(I156*H156,2)</f>
        <v>0</v>
      </c>
      <c r="K156" s="54"/>
      <c r="L156" s="53"/>
      <c r="M156" s="52" t="s">
        <v>11</v>
      </c>
      <c r="N156" s="51" t="s">
        <v>10</v>
      </c>
      <c r="P156" s="20">
        <f>O156*H156</f>
        <v>0</v>
      </c>
      <c r="Q156" s="20">
        <v>1E-3</v>
      </c>
      <c r="R156" s="20">
        <f>Q156*H156</f>
        <v>0.122</v>
      </c>
      <c r="S156" s="20">
        <v>0</v>
      </c>
      <c r="T156" s="19">
        <f>S156*H156</f>
        <v>0</v>
      </c>
      <c r="AR156" s="17" t="s">
        <v>48</v>
      </c>
      <c r="AT156" s="17" t="s">
        <v>47</v>
      </c>
      <c r="AU156" s="17" t="s">
        <v>0</v>
      </c>
      <c r="AY156" s="6" t="s">
        <v>8</v>
      </c>
      <c r="BE156" s="18">
        <f>IF(N156="základní",J156,0)</f>
        <v>0</v>
      </c>
      <c r="BF156" s="18">
        <f>IF(N156="snížená",J156,0)</f>
        <v>0</v>
      </c>
      <c r="BG156" s="18">
        <f>IF(N156="zákl. přenesená",J156,0)</f>
        <v>0</v>
      </c>
      <c r="BH156" s="18">
        <f>IF(N156="sníž. přenesená",J156,0)</f>
        <v>0</v>
      </c>
      <c r="BI156" s="18">
        <f>IF(N156="nulová",J156,0)</f>
        <v>0</v>
      </c>
      <c r="BJ156" s="6" t="s">
        <v>7</v>
      </c>
      <c r="BK156" s="18">
        <f>ROUND(I156*H156,2)</f>
        <v>0</v>
      </c>
      <c r="BL156" s="6" t="s">
        <v>6</v>
      </c>
      <c r="BM156" s="17" t="s">
        <v>60</v>
      </c>
    </row>
    <row r="157" spans="2:65" s="2" customFormat="1" x14ac:dyDescent="0.25">
      <c r="B157" s="3"/>
      <c r="D157" s="16" t="s">
        <v>3</v>
      </c>
      <c r="F157" s="15" t="s">
        <v>59</v>
      </c>
      <c r="I157" s="10"/>
      <c r="L157" s="3"/>
      <c r="M157" s="14"/>
      <c r="T157" s="13"/>
      <c r="AT157" s="6" t="s">
        <v>3</v>
      </c>
      <c r="AU157" s="6" t="s">
        <v>0</v>
      </c>
    </row>
    <row r="158" spans="2:65" s="2" customFormat="1" ht="16.5" customHeight="1" x14ac:dyDescent="0.25">
      <c r="B158" s="3"/>
      <c r="C158" s="30" t="s">
        <v>58</v>
      </c>
      <c r="D158" s="30" t="s">
        <v>9</v>
      </c>
      <c r="E158" s="29" t="s">
        <v>57</v>
      </c>
      <c r="F158" s="28" t="s">
        <v>56</v>
      </c>
      <c r="G158" s="27" t="s">
        <v>12</v>
      </c>
      <c r="H158" s="26">
        <v>0.25</v>
      </c>
      <c r="I158" s="25"/>
      <c r="J158" s="24">
        <f>ROUND(I158*H158,2)</f>
        <v>0</v>
      </c>
      <c r="K158" s="23"/>
      <c r="L158" s="3"/>
      <c r="M158" s="22" t="s">
        <v>11</v>
      </c>
      <c r="N158" s="21" t="s">
        <v>10</v>
      </c>
      <c r="P158" s="20">
        <f>O158*H158</f>
        <v>0</v>
      </c>
      <c r="Q158" s="20">
        <v>0</v>
      </c>
      <c r="R158" s="20">
        <f>Q158*H158</f>
        <v>0</v>
      </c>
      <c r="S158" s="20">
        <v>0</v>
      </c>
      <c r="T158" s="19">
        <f>S158*H158</f>
        <v>0</v>
      </c>
      <c r="AR158" s="17" t="s">
        <v>6</v>
      </c>
      <c r="AT158" s="17" t="s">
        <v>9</v>
      </c>
      <c r="AU158" s="17" t="s">
        <v>0</v>
      </c>
      <c r="AY158" s="6" t="s">
        <v>8</v>
      </c>
      <c r="BE158" s="18">
        <f>IF(N158="základní",J158,0)</f>
        <v>0</v>
      </c>
      <c r="BF158" s="18">
        <f>IF(N158="snížená",J158,0)</f>
        <v>0</v>
      </c>
      <c r="BG158" s="18">
        <f>IF(N158="zákl. přenesená",J158,0)</f>
        <v>0</v>
      </c>
      <c r="BH158" s="18">
        <f>IF(N158="sníž. přenesená",J158,0)</f>
        <v>0</v>
      </c>
      <c r="BI158" s="18">
        <f>IF(N158="nulová",J158,0)</f>
        <v>0</v>
      </c>
      <c r="BJ158" s="6" t="s">
        <v>7</v>
      </c>
      <c r="BK158" s="18">
        <f>ROUND(I158*H158,2)</f>
        <v>0</v>
      </c>
      <c r="BL158" s="6" t="s">
        <v>6</v>
      </c>
      <c r="BM158" s="17" t="s">
        <v>55</v>
      </c>
    </row>
    <row r="159" spans="2:65" s="2" customFormat="1" x14ac:dyDescent="0.25">
      <c r="B159" s="3"/>
      <c r="D159" s="16" t="s">
        <v>3</v>
      </c>
      <c r="F159" s="15" t="s">
        <v>54</v>
      </c>
      <c r="I159" s="10"/>
      <c r="L159" s="3"/>
      <c r="M159" s="14"/>
      <c r="T159" s="13"/>
      <c r="AT159" s="6" t="s">
        <v>3</v>
      </c>
      <c r="AU159" s="6" t="s">
        <v>0</v>
      </c>
    </row>
    <row r="160" spans="2:65" s="2" customFormat="1" x14ac:dyDescent="0.25">
      <c r="B160" s="3"/>
      <c r="D160" s="12" t="s">
        <v>1</v>
      </c>
      <c r="F160" s="11" t="s">
        <v>53</v>
      </c>
      <c r="I160" s="10"/>
      <c r="L160" s="3"/>
      <c r="M160" s="14"/>
      <c r="T160" s="13"/>
      <c r="AT160" s="6" t="s">
        <v>1</v>
      </c>
      <c r="AU160" s="6" t="s">
        <v>0</v>
      </c>
    </row>
    <row r="161" spans="2:65" s="42" customFormat="1" x14ac:dyDescent="0.25">
      <c r="B161" s="46"/>
      <c r="D161" s="16" t="s">
        <v>20</v>
      </c>
      <c r="E161" s="43" t="s">
        <v>11</v>
      </c>
      <c r="F161" s="49" t="s">
        <v>52</v>
      </c>
      <c r="H161" s="48">
        <v>0.25</v>
      </c>
      <c r="I161" s="47"/>
      <c r="L161" s="46"/>
      <c r="M161" s="45"/>
      <c r="T161" s="44"/>
      <c r="AT161" s="43" t="s">
        <v>20</v>
      </c>
      <c r="AU161" s="43" t="s">
        <v>0</v>
      </c>
      <c r="AV161" s="42" t="s">
        <v>0</v>
      </c>
      <c r="AW161" s="42" t="s">
        <v>19</v>
      </c>
      <c r="AX161" s="42" t="s">
        <v>7</v>
      </c>
      <c r="AY161" s="43" t="s">
        <v>8</v>
      </c>
    </row>
    <row r="162" spans="2:65" s="2" customFormat="1" ht="16.5" customHeight="1" x14ac:dyDescent="0.25">
      <c r="B162" s="3"/>
      <c r="C162" s="61" t="s">
        <v>51</v>
      </c>
      <c r="D162" s="61" t="s">
        <v>47</v>
      </c>
      <c r="E162" s="60" t="s">
        <v>50</v>
      </c>
      <c r="F162" s="59" t="s">
        <v>45</v>
      </c>
      <c r="G162" s="58" t="s">
        <v>49</v>
      </c>
      <c r="H162" s="57">
        <v>250</v>
      </c>
      <c r="I162" s="56"/>
      <c r="J162" s="55">
        <f>ROUND(I162*H162,2)</f>
        <v>0</v>
      </c>
      <c r="K162" s="54"/>
      <c r="L162" s="53"/>
      <c r="M162" s="52" t="s">
        <v>11</v>
      </c>
      <c r="N162" s="51" t="s">
        <v>10</v>
      </c>
      <c r="P162" s="20">
        <f>O162*H162</f>
        <v>0</v>
      </c>
      <c r="Q162" s="20">
        <v>1E-3</v>
      </c>
      <c r="R162" s="20">
        <f>Q162*H162</f>
        <v>0.25</v>
      </c>
      <c r="S162" s="20">
        <v>0</v>
      </c>
      <c r="T162" s="19">
        <f>S162*H162</f>
        <v>0</v>
      </c>
      <c r="AR162" s="17" t="s">
        <v>48</v>
      </c>
      <c r="AT162" s="17" t="s">
        <v>47</v>
      </c>
      <c r="AU162" s="17" t="s">
        <v>0</v>
      </c>
      <c r="AY162" s="6" t="s">
        <v>8</v>
      </c>
      <c r="BE162" s="18">
        <f>IF(N162="základní",J162,0)</f>
        <v>0</v>
      </c>
      <c r="BF162" s="18">
        <f>IF(N162="snížená",J162,0)</f>
        <v>0</v>
      </c>
      <c r="BG162" s="18">
        <f>IF(N162="zákl. přenesená",J162,0)</f>
        <v>0</v>
      </c>
      <c r="BH162" s="18">
        <f>IF(N162="sníž. přenesená",J162,0)</f>
        <v>0</v>
      </c>
      <c r="BI162" s="18">
        <f>IF(N162="nulová",J162,0)</f>
        <v>0</v>
      </c>
      <c r="BJ162" s="6" t="s">
        <v>7</v>
      </c>
      <c r="BK162" s="18">
        <f>ROUND(I162*H162,2)</f>
        <v>0</v>
      </c>
      <c r="BL162" s="6" t="s">
        <v>6</v>
      </c>
      <c r="BM162" s="17" t="s">
        <v>46</v>
      </c>
    </row>
    <row r="163" spans="2:65" s="2" customFormat="1" x14ac:dyDescent="0.25">
      <c r="B163" s="3"/>
      <c r="D163" s="16" t="s">
        <v>3</v>
      </c>
      <c r="F163" s="15" t="s">
        <v>45</v>
      </c>
      <c r="I163" s="10"/>
      <c r="L163" s="3"/>
      <c r="M163" s="14"/>
      <c r="T163" s="13"/>
      <c r="AT163" s="6" t="s">
        <v>3</v>
      </c>
      <c r="AU163" s="6" t="s">
        <v>0</v>
      </c>
    </row>
    <row r="164" spans="2:65" s="2" customFormat="1" ht="16.5" customHeight="1" x14ac:dyDescent="0.25">
      <c r="B164" s="3"/>
      <c r="C164" s="30" t="s">
        <v>44</v>
      </c>
      <c r="D164" s="30" t="s">
        <v>9</v>
      </c>
      <c r="E164" s="29" t="s">
        <v>43</v>
      </c>
      <c r="F164" s="28" t="s">
        <v>42</v>
      </c>
      <c r="G164" s="27" t="s">
        <v>25</v>
      </c>
      <c r="H164" s="26">
        <v>4.8600000000000003</v>
      </c>
      <c r="I164" s="25"/>
      <c r="J164" s="24">
        <f>ROUND(I164*H164,2)</f>
        <v>0</v>
      </c>
      <c r="K164" s="23"/>
      <c r="L164" s="3"/>
      <c r="M164" s="22" t="s">
        <v>11</v>
      </c>
      <c r="N164" s="21" t="s">
        <v>10</v>
      </c>
      <c r="P164" s="20">
        <f>O164*H164</f>
        <v>0</v>
      </c>
      <c r="Q164" s="20">
        <v>0</v>
      </c>
      <c r="R164" s="20">
        <f>Q164*H164</f>
        <v>0</v>
      </c>
      <c r="S164" s="20">
        <v>0</v>
      </c>
      <c r="T164" s="19">
        <f>S164*H164</f>
        <v>0</v>
      </c>
      <c r="AR164" s="17" t="s">
        <v>6</v>
      </c>
      <c r="AT164" s="17" t="s">
        <v>9</v>
      </c>
      <c r="AU164" s="17" t="s">
        <v>0</v>
      </c>
      <c r="AY164" s="6" t="s">
        <v>8</v>
      </c>
      <c r="BE164" s="18">
        <f>IF(N164="základní",J164,0)</f>
        <v>0</v>
      </c>
      <c r="BF164" s="18">
        <f>IF(N164="snížená",J164,0)</f>
        <v>0</v>
      </c>
      <c r="BG164" s="18">
        <f>IF(N164="zákl. přenesená",J164,0)</f>
        <v>0</v>
      </c>
      <c r="BH164" s="18">
        <f>IF(N164="sníž. přenesená",J164,0)</f>
        <v>0</v>
      </c>
      <c r="BI164" s="18">
        <f>IF(N164="nulová",J164,0)</f>
        <v>0</v>
      </c>
      <c r="BJ164" s="6" t="s">
        <v>7</v>
      </c>
      <c r="BK164" s="18">
        <f>ROUND(I164*H164,2)</f>
        <v>0</v>
      </c>
      <c r="BL164" s="6" t="s">
        <v>6</v>
      </c>
      <c r="BM164" s="17" t="s">
        <v>41</v>
      </c>
    </row>
    <row r="165" spans="2:65" s="2" customFormat="1" x14ac:dyDescent="0.25">
      <c r="B165" s="3"/>
      <c r="D165" s="16" t="s">
        <v>3</v>
      </c>
      <c r="F165" s="15" t="s">
        <v>40</v>
      </c>
      <c r="I165" s="10"/>
      <c r="L165" s="3"/>
      <c r="M165" s="14"/>
      <c r="T165" s="13"/>
      <c r="AT165" s="6" t="s">
        <v>3</v>
      </c>
      <c r="AU165" s="6" t="s">
        <v>0</v>
      </c>
    </row>
    <row r="166" spans="2:65" s="2" customFormat="1" x14ac:dyDescent="0.25">
      <c r="B166" s="3"/>
      <c r="D166" s="12" t="s">
        <v>1</v>
      </c>
      <c r="F166" s="11" t="s">
        <v>39</v>
      </c>
      <c r="I166" s="10"/>
      <c r="L166" s="3"/>
      <c r="M166" s="14"/>
      <c r="T166" s="13"/>
      <c r="AT166" s="6" t="s">
        <v>1</v>
      </c>
      <c r="AU166" s="6" t="s">
        <v>0</v>
      </c>
    </row>
    <row r="167" spans="2:65" s="42" customFormat="1" x14ac:dyDescent="0.25">
      <c r="B167" s="46"/>
      <c r="D167" s="16" t="s">
        <v>20</v>
      </c>
      <c r="E167" s="43" t="s">
        <v>11</v>
      </c>
      <c r="F167" s="49" t="s">
        <v>38</v>
      </c>
      <c r="H167" s="48">
        <v>4.8600000000000003</v>
      </c>
      <c r="I167" s="47"/>
      <c r="L167" s="46"/>
      <c r="M167" s="45"/>
      <c r="T167" s="44"/>
      <c r="AT167" s="43" t="s">
        <v>20</v>
      </c>
      <c r="AU167" s="43" t="s">
        <v>0</v>
      </c>
      <c r="AV167" s="42" t="s">
        <v>0</v>
      </c>
      <c r="AW167" s="42" t="s">
        <v>19</v>
      </c>
      <c r="AX167" s="42" t="s">
        <v>7</v>
      </c>
      <c r="AY167" s="43" t="s">
        <v>8</v>
      </c>
    </row>
    <row r="168" spans="2:65" s="2" customFormat="1" ht="16.5" customHeight="1" x14ac:dyDescent="0.25">
      <c r="B168" s="3"/>
      <c r="C168" s="30" t="s">
        <v>37</v>
      </c>
      <c r="D168" s="30" t="s">
        <v>9</v>
      </c>
      <c r="E168" s="29" t="s">
        <v>36</v>
      </c>
      <c r="F168" s="28" t="s">
        <v>35</v>
      </c>
      <c r="G168" s="27" t="s">
        <v>25</v>
      </c>
      <c r="H168" s="26">
        <v>4.8600000000000003</v>
      </c>
      <c r="I168" s="25"/>
      <c r="J168" s="24">
        <f>ROUND(I168*H168,2)</f>
        <v>0</v>
      </c>
      <c r="K168" s="23"/>
      <c r="L168" s="3"/>
      <c r="M168" s="22" t="s">
        <v>11</v>
      </c>
      <c r="N168" s="21" t="s">
        <v>10</v>
      </c>
      <c r="P168" s="20">
        <f>O168*H168</f>
        <v>0</v>
      </c>
      <c r="Q168" s="20">
        <v>0</v>
      </c>
      <c r="R168" s="20">
        <f>Q168*H168</f>
        <v>0</v>
      </c>
      <c r="S168" s="20">
        <v>0</v>
      </c>
      <c r="T168" s="19">
        <f>S168*H168</f>
        <v>0</v>
      </c>
      <c r="AR168" s="17" t="s">
        <v>6</v>
      </c>
      <c r="AT168" s="17" t="s">
        <v>9</v>
      </c>
      <c r="AU168" s="17" t="s">
        <v>0</v>
      </c>
      <c r="AY168" s="6" t="s">
        <v>8</v>
      </c>
      <c r="BE168" s="18">
        <f>IF(N168="základní",J168,0)</f>
        <v>0</v>
      </c>
      <c r="BF168" s="18">
        <f>IF(N168="snížená",J168,0)</f>
        <v>0</v>
      </c>
      <c r="BG168" s="18">
        <f>IF(N168="zákl. přenesená",J168,0)</f>
        <v>0</v>
      </c>
      <c r="BH168" s="18">
        <f>IF(N168="sníž. přenesená",J168,0)</f>
        <v>0</v>
      </c>
      <c r="BI168" s="18">
        <f>IF(N168="nulová",J168,0)</f>
        <v>0</v>
      </c>
      <c r="BJ168" s="6" t="s">
        <v>7</v>
      </c>
      <c r="BK168" s="18">
        <f>ROUND(I168*H168,2)</f>
        <v>0</v>
      </c>
      <c r="BL168" s="6" t="s">
        <v>6</v>
      </c>
      <c r="BM168" s="17" t="s">
        <v>34</v>
      </c>
    </row>
    <row r="169" spans="2:65" s="2" customFormat="1" x14ac:dyDescent="0.25">
      <c r="B169" s="3"/>
      <c r="D169" s="16" t="s">
        <v>3</v>
      </c>
      <c r="F169" s="15" t="s">
        <v>33</v>
      </c>
      <c r="I169" s="10"/>
      <c r="L169" s="3"/>
      <c r="M169" s="14"/>
      <c r="T169" s="13"/>
      <c r="AT169" s="6" t="s">
        <v>3</v>
      </c>
      <c r="AU169" s="6" t="s">
        <v>0</v>
      </c>
    </row>
    <row r="170" spans="2:65" s="2" customFormat="1" x14ac:dyDescent="0.25">
      <c r="B170" s="3"/>
      <c r="D170" s="12" t="s">
        <v>1</v>
      </c>
      <c r="F170" s="11" t="s">
        <v>32</v>
      </c>
      <c r="I170" s="10"/>
      <c r="L170" s="3"/>
      <c r="M170" s="14"/>
      <c r="T170" s="13"/>
      <c r="AT170" s="6" t="s">
        <v>1</v>
      </c>
      <c r="AU170" s="6" t="s">
        <v>0</v>
      </c>
    </row>
    <row r="171" spans="2:65" s="2" customFormat="1" ht="48.75" x14ac:dyDescent="0.25">
      <c r="B171" s="3"/>
      <c r="D171" s="16" t="s">
        <v>30</v>
      </c>
      <c r="F171" s="50" t="s">
        <v>31</v>
      </c>
      <c r="I171" s="10"/>
      <c r="L171" s="3"/>
      <c r="M171" s="14"/>
      <c r="T171" s="13"/>
      <c r="AT171" s="6" t="s">
        <v>30</v>
      </c>
      <c r="AU171" s="6" t="s">
        <v>0</v>
      </c>
    </row>
    <row r="172" spans="2:65" s="42" customFormat="1" x14ac:dyDescent="0.25">
      <c r="B172" s="46"/>
      <c r="D172" s="16" t="s">
        <v>20</v>
      </c>
      <c r="E172" s="43" t="s">
        <v>11</v>
      </c>
      <c r="F172" s="49" t="s">
        <v>29</v>
      </c>
      <c r="H172" s="48">
        <v>4.8600000000000003</v>
      </c>
      <c r="I172" s="47"/>
      <c r="L172" s="46"/>
      <c r="M172" s="45"/>
      <c r="T172" s="44"/>
      <c r="AT172" s="43" t="s">
        <v>20</v>
      </c>
      <c r="AU172" s="43" t="s">
        <v>0</v>
      </c>
      <c r="AV172" s="42" t="s">
        <v>0</v>
      </c>
      <c r="AW172" s="42" t="s">
        <v>19</v>
      </c>
      <c r="AX172" s="42" t="s">
        <v>7</v>
      </c>
      <c r="AY172" s="43" t="s">
        <v>8</v>
      </c>
    </row>
    <row r="173" spans="2:65" s="2" customFormat="1" ht="16.5" customHeight="1" x14ac:dyDescent="0.25">
      <c r="B173" s="3"/>
      <c r="C173" s="30" t="s">
        <v>28</v>
      </c>
      <c r="D173" s="30" t="s">
        <v>9</v>
      </c>
      <c r="E173" s="29" t="s">
        <v>27</v>
      </c>
      <c r="F173" s="28" t="s">
        <v>26</v>
      </c>
      <c r="G173" s="27" t="s">
        <v>25</v>
      </c>
      <c r="H173" s="26">
        <v>48.6</v>
      </c>
      <c r="I173" s="25"/>
      <c r="J173" s="24">
        <f>ROUND(I173*H173,2)</f>
        <v>0</v>
      </c>
      <c r="K173" s="23"/>
      <c r="L173" s="3"/>
      <c r="M173" s="22" t="s">
        <v>11</v>
      </c>
      <c r="N173" s="21" t="s">
        <v>10</v>
      </c>
      <c r="P173" s="20">
        <f>O173*H173</f>
        <v>0</v>
      </c>
      <c r="Q173" s="20">
        <v>0</v>
      </c>
      <c r="R173" s="20">
        <f>Q173*H173</f>
        <v>0</v>
      </c>
      <c r="S173" s="20">
        <v>0</v>
      </c>
      <c r="T173" s="19">
        <f>S173*H173</f>
        <v>0</v>
      </c>
      <c r="AR173" s="17" t="s">
        <v>6</v>
      </c>
      <c r="AT173" s="17" t="s">
        <v>9</v>
      </c>
      <c r="AU173" s="17" t="s">
        <v>0</v>
      </c>
      <c r="AY173" s="6" t="s">
        <v>8</v>
      </c>
      <c r="BE173" s="18">
        <f>IF(N173="základní",J173,0)</f>
        <v>0</v>
      </c>
      <c r="BF173" s="18">
        <f>IF(N173="snížená",J173,0)</f>
        <v>0</v>
      </c>
      <c r="BG173" s="18">
        <f>IF(N173="zákl. přenesená",J173,0)</f>
        <v>0</v>
      </c>
      <c r="BH173" s="18">
        <f>IF(N173="sníž. přenesená",J173,0)</f>
        <v>0</v>
      </c>
      <c r="BI173" s="18">
        <f>IF(N173="nulová",J173,0)</f>
        <v>0</v>
      </c>
      <c r="BJ173" s="6" t="s">
        <v>7</v>
      </c>
      <c r="BK173" s="18">
        <f>ROUND(I173*H173,2)</f>
        <v>0</v>
      </c>
      <c r="BL173" s="6" t="s">
        <v>6</v>
      </c>
      <c r="BM173" s="17" t="s">
        <v>24</v>
      </c>
    </row>
    <row r="174" spans="2:65" s="2" customFormat="1" x14ac:dyDescent="0.25">
      <c r="B174" s="3"/>
      <c r="D174" s="16" t="s">
        <v>3</v>
      </c>
      <c r="F174" s="15" t="s">
        <v>23</v>
      </c>
      <c r="I174" s="10"/>
      <c r="L174" s="3"/>
      <c r="M174" s="14"/>
      <c r="T174" s="13"/>
      <c r="AT174" s="6" t="s">
        <v>3</v>
      </c>
      <c r="AU174" s="6" t="s">
        <v>0</v>
      </c>
    </row>
    <row r="175" spans="2:65" s="2" customFormat="1" x14ac:dyDescent="0.25">
      <c r="B175" s="3"/>
      <c r="D175" s="12" t="s">
        <v>1</v>
      </c>
      <c r="F175" s="11" t="s">
        <v>22</v>
      </c>
      <c r="I175" s="10"/>
      <c r="L175" s="3"/>
      <c r="M175" s="14"/>
      <c r="T175" s="13"/>
      <c r="AT175" s="6" t="s">
        <v>1</v>
      </c>
      <c r="AU175" s="6" t="s">
        <v>0</v>
      </c>
    </row>
    <row r="176" spans="2:65" s="42" customFormat="1" x14ac:dyDescent="0.25">
      <c r="B176" s="46"/>
      <c r="D176" s="16" t="s">
        <v>20</v>
      </c>
      <c r="E176" s="43" t="s">
        <v>11</v>
      </c>
      <c r="F176" s="49" t="s">
        <v>21</v>
      </c>
      <c r="H176" s="48">
        <v>48.6</v>
      </c>
      <c r="I176" s="47"/>
      <c r="L176" s="46"/>
      <c r="M176" s="45"/>
      <c r="T176" s="44"/>
      <c r="AT176" s="43" t="s">
        <v>20</v>
      </c>
      <c r="AU176" s="43" t="s">
        <v>0</v>
      </c>
      <c r="AV176" s="42" t="s">
        <v>0</v>
      </c>
      <c r="AW176" s="42" t="s">
        <v>19</v>
      </c>
      <c r="AX176" s="42" t="s">
        <v>7</v>
      </c>
      <c r="AY176" s="43" t="s">
        <v>8</v>
      </c>
    </row>
    <row r="177" spans="2:65" s="31" customFormat="1" ht="22.9" customHeight="1" x14ac:dyDescent="0.2">
      <c r="B177" s="38"/>
      <c r="D177" s="33" t="s">
        <v>16</v>
      </c>
      <c r="E177" s="41" t="s">
        <v>18</v>
      </c>
      <c r="F177" s="41" t="s">
        <v>17</v>
      </c>
      <c r="I177" s="40"/>
      <c r="J177" s="39">
        <f>BK177</f>
        <v>0</v>
      </c>
      <c r="L177" s="38"/>
      <c r="M177" s="37"/>
      <c r="P177" s="36">
        <f>SUM(P178:P180)</f>
        <v>0</v>
      </c>
      <c r="R177" s="36">
        <f>SUM(R178:R180)</f>
        <v>0</v>
      </c>
      <c r="T177" s="35">
        <f>SUM(T178:T180)</f>
        <v>0</v>
      </c>
      <c r="AR177" s="33" t="s">
        <v>7</v>
      </c>
      <c r="AT177" s="34" t="s">
        <v>16</v>
      </c>
      <c r="AU177" s="34" t="s">
        <v>7</v>
      </c>
      <c r="AY177" s="33" t="s">
        <v>8</v>
      </c>
      <c r="BK177" s="32">
        <f>SUM(BK178:BK180)</f>
        <v>0</v>
      </c>
    </row>
    <row r="178" spans="2:65" s="2" customFormat="1" ht="16.5" customHeight="1" x14ac:dyDescent="0.25">
      <c r="B178" s="3"/>
      <c r="C178" s="30" t="s">
        <v>15</v>
      </c>
      <c r="D178" s="30" t="s">
        <v>9</v>
      </c>
      <c r="E178" s="29" t="s">
        <v>14</v>
      </c>
      <c r="F178" s="28" t="s">
        <v>13</v>
      </c>
      <c r="G178" s="27" t="s">
        <v>12</v>
      </c>
      <c r="H178" s="26">
        <v>10.92</v>
      </c>
      <c r="I178" s="25"/>
      <c r="J178" s="24">
        <f>ROUND(I178*H178,2)</f>
        <v>0</v>
      </c>
      <c r="K178" s="23"/>
      <c r="L178" s="3"/>
      <c r="M178" s="22" t="s">
        <v>11</v>
      </c>
      <c r="N178" s="21" t="s">
        <v>10</v>
      </c>
      <c r="P178" s="20">
        <f>O178*H178</f>
        <v>0</v>
      </c>
      <c r="Q178" s="20">
        <v>0</v>
      </c>
      <c r="R178" s="20">
        <f>Q178*H178</f>
        <v>0</v>
      </c>
      <c r="S178" s="20">
        <v>0</v>
      </c>
      <c r="T178" s="19">
        <f>S178*H178</f>
        <v>0</v>
      </c>
      <c r="AR178" s="17" t="s">
        <v>6</v>
      </c>
      <c r="AT178" s="17" t="s">
        <v>9</v>
      </c>
      <c r="AU178" s="17" t="s">
        <v>0</v>
      </c>
      <c r="AY178" s="6" t="s">
        <v>8</v>
      </c>
      <c r="BE178" s="18">
        <f>IF(N178="základní",J178,0)</f>
        <v>0</v>
      </c>
      <c r="BF178" s="18">
        <f>IF(N178="snížená",J178,0)</f>
        <v>0</v>
      </c>
      <c r="BG178" s="18">
        <f>IF(N178="zákl. přenesená",J178,0)</f>
        <v>0</v>
      </c>
      <c r="BH178" s="18">
        <f>IF(N178="sníž. přenesená",J178,0)</f>
        <v>0</v>
      </c>
      <c r="BI178" s="18">
        <f>IF(N178="nulová",J178,0)</f>
        <v>0</v>
      </c>
      <c r="BJ178" s="6" t="s">
        <v>7</v>
      </c>
      <c r="BK178" s="18">
        <f>ROUND(I178*H178,2)</f>
        <v>0</v>
      </c>
      <c r="BL178" s="6" t="s">
        <v>6</v>
      </c>
      <c r="BM178" s="17" t="s">
        <v>5</v>
      </c>
    </row>
    <row r="179" spans="2:65" s="2" customFormat="1" x14ac:dyDescent="0.25">
      <c r="B179" s="3"/>
      <c r="D179" s="16" t="s">
        <v>3</v>
      </c>
      <c r="F179" s="15" t="s">
        <v>4</v>
      </c>
      <c r="I179" s="10"/>
      <c r="L179" s="3"/>
      <c r="M179" s="14"/>
      <c r="T179" s="13"/>
      <c r="AT179" s="6" t="s">
        <v>3</v>
      </c>
      <c r="AU179" s="6" t="s">
        <v>0</v>
      </c>
    </row>
    <row r="180" spans="2:65" s="2" customFormat="1" x14ac:dyDescent="0.25">
      <c r="B180" s="3"/>
      <c r="D180" s="12" t="s">
        <v>1</v>
      </c>
      <c r="F180" s="11" t="s">
        <v>2</v>
      </c>
      <c r="I180" s="10"/>
      <c r="L180" s="3"/>
      <c r="M180" s="9"/>
      <c r="N180" s="8"/>
      <c r="O180" s="8"/>
      <c r="P180" s="8"/>
      <c r="Q180" s="8"/>
      <c r="R180" s="8"/>
      <c r="S180" s="8"/>
      <c r="T180" s="7"/>
      <c r="AT180" s="6" t="s">
        <v>1</v>
      </c>
      <c r="AU180" s="6" t="s">
        <v>0</v>
      </c>
    </row>
    <row r="181" spans="2:65" s="2" customFormat="1" ht="6.95" customHeight="1" x14ac:dyDescent="0.25">
      <c r="B181" s="5"/>
      <c r="C181" s="4"/>
      <c r="D181" s="4"/>
      <c r="E181" s="4"/>
      <c r="F181" s="4"/>
      <c r="G181" s="4"/>
      <c r="H181" s="4"/>
      <c r="I181" s="4"/>
      <c r="J181" s="4"/>
      <c r="K181" s="4"/>
      <c r="L181" s="3"/>
    </row>
  </sheetData>
  <sheetProtection algorithmName="SHA-512" hashValue="oZuxEC7jg6C0Ku/aALqHkK5lfiLyfgTKGjEqkrziwJ4w7I0q0u/36PPZNb+gg5vBaYYNa/Jj0aLOj5Cbj/YjJg==" saltValue="wTPwJ3wpb8DW4+3zpaQiDvN01KAsCvLRKQ4GeRSiNrwt0hXn1gcf9pO8d81iLyPOXmWIIStFqbXhbk1Kwcww9g==" spinCount="100000" sheet="1" objects="1" scenarios="1" formatColumns="0" formatRows="0" autoFilter="0"/>
  <autoFilter ref="C81:K180" xr:uid="{00000000-0009-0000-0000-000002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 xr:uid="{A6551C7C-81F3-497D-A377-EE4075306401}"/>
    <hyperlink ref="F93" r:id="rId2" xr:uid="{235225F3-77EE-4DA2-A6AC-B77D17E993CA}"/>
    <hyperlink ref="F98" r:id="rId3" xr:uid="{3FB604DD-98E0-435D-BDCC-9A8EC83F8929}"/>
    <hyperlink ref="F103" r:id="rId4" xr:uid="{DC3AC686-7D89-45D5-B3B5-14547FAC907A}"/>
    <hyperlink ref="F108" r:id="rId5" xr:uid="{9B360997-663E-448D-B6AE-78002F721D59}"/>
    <hyperlink ref="F117" r:id="rId6" xr:uid="{12ADC5AD-46CE-4A77-AAF6-7A5C1568264C}"/>
    <hyperlink ref="F125" r:id="rId7" xr:uid="{A37F7300-FF10-40F7-B803-35E96A8D8C07}"/>
    <hyperlink ref="F131" r:id="rId8" xr:uid="{982935DB-9C10-4F3A-A4F7-7F0EA1173647}"/>
    <hyperlink ref="F135" r:id="rId9" xr:uid="{CE0848F2-A01E-4E78-808E-AC4B98DF0B3F}"/>
    <hyperlink ref="F141" r:id="rId10" xr:uid="{2C6C1A04-B1A5-4342-9BD8-46DA48075B63}"/>
    <hyperlink ref="F148" r:id="rId11" xr:uid="{FBCA077A-8A02-4989-A8B2-E32FDD9933C0}"/>
    <hyperlink ref="F154" r:id="rId12" xr:uid="{8B2FE1E7-6555-489E-AF65-18D5260F6BE5}"/>
    <hyperlink ref="F160" r:id="rId13" xr:uid="{7540C2F3-D65F-4D6D-BD9B-53BF6DAD1EDD}"/>
    <hyperlink ref="F166" r:id="rId14" xr:uid="{987C25EB-C629-456A-A0C9-5AE23C7B7607}"/>
    <hyperlink ref="F170" r:id="rId15" xr:uid="{280AEEBD-F692-43CA-9660-7CAAC5753B28}"/>
    <hyperlink ref="F175" r:id="rId16" xr:uid="{95E784B0-1A5D-4487-B4D5-F55B74CC163B}"/>
    <hyperlink ref="F180" r:id="rId17" xr:uid="{B845B7F5-3DE1-4613-B437-81639642919F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801 - Výsadba zeleně</vt:lpstr>
      <vt:lpstr>'SO 801 - Výsadba zeleně'!Názvy_tisku</vt:lpstr>
      <vt:lpstr>'SO 801 - Výsadba zeleně'!Oblast_tisku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Rubášová Veronika Ing.</dc:creator>
  <cp:lastModifiedBy>Rubášová Veronika Ing.</cp:lastModifiedBy>
  <dcterms:created xsi:type="dcterms:W3CDTF">2024-05-09T04:41:57Z</dcterms:created>
  <dcterms:modified xsi:type="dcterms:W3CDTF">2024-05-09T04:48:52Z</dcterms:modified>
</cp:coreProperties>
</file>